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040" windowHeight="6975" activeTab="1"/>
  </bookViews>
  <sheets>
    <sheet name="リーグ表" sheetId="1" r:id="rId1"/>
    <sheet name="トーナメント表" sheetId="2" r:id="rId2"/>
  </sheets>
  <definedNames>
    <definedName name="_xlnm.Print_Area" localSheetId="1">'トーナメント表'!$B$1:$R$81</definedName>
    <definedName name="_xlnm.Print_Area" localSheetId="0">'リーグ表'!$B$1:$AQ$22</definedName>
  </definedNames>
  <calcPr fullCalcOnLoad="1"/>
</workbook>
</file>

<file path=xl/sharedStrings.xml><?xml version="1.0" encoding="utf-8"?>
<sst xmlns="http://schemas.openxmlformats.org/spreadsheetml/2006/main" count="1250" uniqueCount="227">
  <si>
    <t>勝点</t>
  </si>
  <si>
    <t>順位</t>
  </si>
  <si>
    <t>-</t>
  </si>
  <si>
    <t>内</t>
  </si>
  <si>
    <t>人数</t>
  </si>
  <si>
    <t>-</t>
  </si>
  <si>
    <t>勝-分-敗</t>
  </si>
  <si>
    <t>試合</t>
  </si>
  <si>
    <t>相</t>
  </si>
  <si>
    <t>引分</t>
  </si>
  <si>
    <t>勝</t>
  </si>
  <si>
    <t>負</t>
  </si>
  <si>
    <t>勝点</t>
  </si>
  <si>
    <t>点</t>
  </si>
  <si>
    <t>順位計算箇所</t>
  </si>
  <si>
    <t>内野数</t>
  </si>
  <si>
    <t>人</t>
  </si>
  <si>
    <t>仮得点</t>
  </si>
  <si>
    <t>直接対決</t>
  </si>
  <si>
    <t>勝[2]分[1]</t>
  </si>
  <si>
    <t>相手外野</t>
  </si>
  <si>
    <t>リーグ計</t>
  </si>
  <si>
    <t>※直接
入力</t>
  </si>
  <si>
    <t>自動計算の為の得点</t>
  </si>
  <si>
    <t>Ａリーグ</t>
  </si>
  <si>
    <t>Bリーグ</t>
  </si>
  <si>
    <t>Cリーグ</t>
  </si>
  <si>
    <t>Ｄリーグ</t>
  </si>
  <si>
    <t>Ｅリーグ</t>
  </si>
  <si>
    <t>Ｆリーグ</t>
  </si>
  <si>
    <t>Ｇリーグ</t>
  </si>
  <si>
    <t>Ｈリーグ</t>
  </si>
  <si>
    <t>Ｉリーグ</t>
  </si>
  <si>
    <t>Ｊリーグ</t>
  </si>
  <si>
    <t>Ｋリーグ</t>
  </si>
  <si>
    <t>Ｌリーグ</t>
  </si>
  <si>
    <t>東北大会　予選リーグ</t>
  </si>
  <si>
    <r>
      <t xml:space="preserve">Ａｏｉトップガン
</t>
    </r>
    <r>
      <rPr>
        <sz val="10"/>
        <rFont val="ＭＳ Ｐ明朝"/>
        <family val="1"/>
      </rPr>
      <t>　　　福島１位</t>
    </r>
  </si>
  <si>
    <r>
      <t xml:space="preserve">ブルースターキング
</t>
    </r>
    <r>
      <rPr>
        <sz val="10"/>
        <rFont val="ＭＳ Ｐ明朝"/>
        <family val="1"/>
      </rPr>
      <t>　　　福島１０位</t>
    </r>
  </si>
  <si>
    <r>
      <t xml:space="preserve">アルバルクキッズ
</t>
    </r>
    <r>
      <rPr>
        <sz val="10"/>
        <rFont val="ＭＳ Ｐ明朝"/>
        <family val="1"/>
      </rPr>
      <t>　　　宮城７位</t>
    </r>
  </si>
  <si>
    <r>
      <t xml:space="preserve">胆沢ファイターズ
</t>
    </r>
    <r>
      <rPr>
        <sz val="10"/>
        <rFont val="ＭＳ Ｐ明朝"/>
        <family val="1"/>
      </rPr>
      <t>　　　岩手５位</t>
    </r>
  </si>
  <si>
    <r>
      <t xml:space="preserve">ＷＡＴＳひまわり
</t>
    </r>
    <r>
      <rPr>
        <sz val="10"/>
        <rFont val="ＭＳ Ｐ明朝"/>
        <family val="1"/>
      </rPr>
      <t>　　　青森１位</t>
    </r>
  </si>
  <si>
    <r>
      <t xml:space="preserve">ＴＲＹ－ＰＡＣ
</t>
    </r>
    <r>
      <rPr>
        <sz val="10"/>
        <rFont val="ＭＳ Ｐ明朝"/>
        <family val="1"/>
      </rPr>
      <t>　　　宮城９位</t>
    </r>
  </si>
  <si>
    <r>
      <t xml:space="preserve">月小ボンバーズ
</t>
    </r>
    <r>
      <rPr>
        <sz val="10"/>
        <rFont val="ＭＳ Ｐ明朝"/>
        <family val="1"/>
      </rPr>
      <t>　　　岩手７位</t>
    </r>
  </si>
  <si>
    <r>
      <t xml:space="preserve">大久保ビッグファイターズ
</t>
    </r>
    <r>
      <rPr>
        <sz val="10"/>
        <rFont val="ＭＳ Ｐ明朝"/>
        <family val="1"/>
      </rPr>
      <t>　　　山形５位</t>
    </r>
  </si>
  <si>
    <r>
      <t xml:space="preserve">Ｐｃｈａｎｓ
</t>
    </r>
    <r>
      <rPr>
        <sz val="10"/>
        <rFont val="ＭＳ Ｐ明朝"/>
        <family val="1"/>
      </rPr>
      <t>　　　宮城１位</t>
    </r>
  </si>
  <si>
    <r>
      <t xml:space="preserve">月小ボンバーズＪｒ
</t>
    </r>
    <r>
      <rPr>
        <sz val="10"/>
        <rFont val="ＭＳ Ｐ明朝"/>
        <family val="1"/>
      </rPr>
      <t>　　　岩手９位</t>
    </r>
  </si>
  <si>
    <r>
      <t xml:space="preserve">さがえＳ・Ｄ・Ｋ－Ｂ
</t>
    </r>
    <r>
      <rPr>
        <sz val="10"/>
        <rFont val="ＭＳ Ｐ明朝"/>
        <family val="1"/>
      </rPr>
      <t>　　　山形４位</t>
    </r>
  </si>
  <si>
    <r>
      <t xml:space="preserve">常盤チャンポン２０１０
</t>
    </r>
    <r>
      <rPr>
        <sz val="10"/>
        <rFont val="ＭＳ Ｐ明朝"/>
        <family val="1"/>
      </rPr>
      <t>　　　秋田５位</t>
    </r>
  </si>
  <si>
    <r>
      <t xml:space="preserve">本宮ブラック・シャークス
</t>
    </r>
    <r>
      <rPr>
        <sz val="10"/>
        <rFont val="ＭＳ Ｐ明朝"/>
        <family val="1"/>
      </rPr>
      <t>　　　岩手１位</t>
    </r>
  </si>
  <si>
    <r>
      <t xml:space="preserve">須賀川ゴジラキッズＤＢＣ
</t>
    </r>
    <r>
      <rPr>
        <sz val="10"/>
        <rFont val="ＭＳ Ｐ明朝"/>
        <family val="1"/>
      </rPr>
      <t>　　　福島１１位</t>
    </r>
  </si>
  <si>
    <r>
      <t xml:space="preserve">港北ロックオン１号
</t>
    </r>
    <r>
      <rPr>
        <sz val="10"/>
        <rFont val="ＭＳ Ｐ明朝"/>
        <family val="1"/>
      </rPr>
      <t>　　　秋田７位</t>
    </r>
  </si>
  <si>
    <r>
      <t xml:space="preserve">ＷＡＮＯドリームズ
</t>
    </r>
    <r>
      <rPr>
        <sz val="10"/>
        <rFont val="ＭＳ Ｐ明朝"/>
        <family val="1"/>
      </rPr>
      <t>　　　福島５位</t>
    </r>
  </si>
  <si>
    <r>
      <t xml:space="preserve">南平田アドベンチャーズ
</t>
    </r>
    <r>
      <rPr>
        <sz val="10"/>
        <rFont val="ＭＳ Ｐ明朝"/>
        <family val="1"/>
      </rPr>
      <t>　　　山形１位</t>
    </r>
  </si>
  <si>
    <r>
      <t xml:space="preserve">港北ロックオン２号
</t>
    </r>
    <r>
      <rPr>
        <sz val="10"/>
        <rFont val="ＭＳ Ｐ明朝"/>
        <family val="1"/>
      </rPr>
      <t>　　　秋田９位</t>
    </r>
  </si>
  <si>
    <r>
      <t xml:space="preserve">白二ビクトリー
</t>
    </r>
    <r>
      <rPr>
        <sz val="10"/>
        <rFont val="ＭＳ Ｐ明朝"/>
        <family val="1"/>
      </rPr>
      <t>　　　福島７位</t>
    </r>
  </si>
  <si>
    <r>
      <t xml:space="preserve">台原レイカーズ
</t>
    </r>
    <r>
      <rPr>
        <sz val="10"/>
        <rFont val="ＭＳ Ｐ明朝"/>
        <family val="1"/>
      </rPr>
      <t>　　　宮城１０位</t>
    </r>
  </si>
  <si>
    <r>
      <t xml:space="preserve">横手南かがやキッズ
</t>
    </r>
    <r>
      <rPr>
        <sz val="10"/>
        <rFont val="ＭＳ Ｐ明朝"/>
        <family val="1"/>
      </rPr>
      <t>　　　秋田１位</t>
    </r>
  </si>
  <si>
    <r>
      <t xml:space="preserve">ソウルチャレンジャー
</t>
    </r>
    <r>
      <rPr>
        <sz val="10"/>
        <rFont val="ＭＳ Ｐ明朝"/>
        <family val="1"/>
      </rPr>
      <t>　　　福島９位</t>
    </r>
  </si>
  <si>
    <r>
      <t xml:space="preserve">荒町朝練ファイターズＡ
</t>
    </r>
    <r>
      <rPr>
        <sz val="10"/>
        <rFont val="ＭＳ Ｐ明朝"/>
        <family val="1"/>
      </rPr>
      <t>　　　宮城１１位</t>
    </r>
  </si>
  <si>
    <r>
      <t xml:space="preserve">原小ファイターズ
</t>
    </r>
    <r>
      <rPr>
        <sz val="10"/>
        <rFont val="ＭＳ Ｐ明朝"/>
        <family val="1"/>
      </rPr>
      <t>　　　宮城５位</t>
    </r>
  </si>
  <si>
    <r>
      <t xml:space="preserve">鹿島ドッジファイターズ
</t>
    </r>
    <r>
      <rPr>
        <sz val="10"/>
        <rFont val="ＭＳ Ｐ明朝"/>
        <family val="1"/>
      </rPr>
      <t>　　　福島２位</t>
    </r>
  </si>
  <si>
    <r>
      <t xml:space="preserve">五戸ミラクルボーイズ
</t>
    </r>
    <r>
      <rPr>
        <sz val="10"/>
        <rFont val="ＭＳ Ｐ明朝"/>
        <family val="1"/>
      </rPr>
      <t>　　　青森３位</t>
    </r>
  </si>
  <si>
    <r>
      <t xml:space="preserve">大衡ファイターズ
</t>
    </r>
    <r>
      <rPr>
        <sz val="10"/>
        <rFont val="ＭＳ Ｐ明朝"/>
        <family val="1"/>
      </rPr>
      <t>　　　宮城６位</t>
    </r>
  </si>
  <si>
    <r>
      <t xml:space="preserve">城北アストロズ
</t>
    </r>
    <r>
      <rPr>
        <sz val="10"/>
        <rFont val="ＭＳ Ｐ明朝"/>
        <family val="1"/>
      </rPr>
      <t>　　　岩手４位</t>
    </r>
  </si>
  <si>
    <r>
      <t xml:space="preserve">クールズＷＩＮＧ
</t>
    </r>
    <r>
      <rPr>
        <sz val="10"/>
        <rFont val="ＭＳ Ｐ明朝"/>
        <family val="1"/>
      </rPr>
      <t>　　　青森２位</t>
    </r>
  </si>
  <si>
    <r>
      <t xml:space="preserve">ＧＴＯ☆ＡＳＵＣＯＭＥ
</t>
    </r>
    <r>
      <rPr>
        <sz val="10"/>
        <rFont val="ＭＳ Ｐ明朝"/>
        <family val="1"/>
      </rPr>
      <t>　　　宮城８位</t>
    </r>
  </si>
  <si>
    <r>
      <t xml:space="preserve">グリーンヒル
</t>
    </r>
    <r>
      <rPr>
        <sz val="10"/>
        <rFont val="ＭＳ Ｐ明朝"/>
        <family val="1"/>
      </rPr>
      <t>　　　岩手６位</t>
    </r>
  </si>
  <si>
    <r>
      <t xml:space="preserve">道川ジャイアンツ
</t>
    </r>
    <r>
      <rPr>
        <sz val="10"/>
        <rFont val="ＭＳ Ｐ明朝"/>
        <family val="1"/>
      </rPr>
      <t>　　　秋田４位</t>
    </r>
  </si>
  <si>
    <r>
      <t xml:space="preserve">館ジャングルー
</t>
    </r>
    <r>
      <rPr>
        <sz val="10"/>
        <rFont val="ＭＳ Ｐ明朝"/>
        <family val="1"/>
      </rPr>
      <t>　　　宮城２位</t>
    </r>
  </si>
  <si>
    <r>
      <t xml:space="preserve">えさしアップルズ
</t>
    </r>
    <r>
      <rPr>
        <sz val="10"/>
        <rFont val="ＭＳ Ｐ明朝"/>
        <family val="1"/>
      </rPr>
      <t>　　　岩手８位</t>
    </r>
  </si>
  <si>
    <r>
      <t xml:space="preserve">飯田川ファイターズ
</t>
    </r>
    <r>
      <rPr>
        <sz val="10"/>
        <rFont val="ＭＳ Ｐ明朝"/>
        <family val="1"/>
      </rPr>
      <t>　　　秋田３位</t>
    </r>
  </si>
  <si>
    <r>
      <t xml:space="preserve">須賀川ブルーインパルス
</t>
    </r>
    <r>
      <rPr>
        <sz val="10"/>
        <rFont val="ＭＳ Ｐ明朝"/>
        <family val="1"/>
      </rPr>
      <t>　　　福島６位</t>
    </r>
  </si>
  <si>
    <r>
      <t xml:space="preserve">高松ＤＢＣ
</t>
    </r>
    <r>
      <rPr>
        <sz val="10"/>
        <rFont val="ＭＳ Ｐ明朝"/>
        <family val="1"/>
      </rPr>
      <t>　　　岩手２位</t>
    </r>
  </si>
  <si>
    <r>
      <t xml:space="preserve">松原エンデバーズＥＸ
</t>
    </r>
    <r>
      <rPr>
        <sz val="10"/>
        <rFont val="ＭＳ Ｐ明朝"/>
        <family val="1"/>
      </rPr>
      <t>　　　山形３位</t>
    </r>
  </si>
  <si>
    <r>
      <t xml:space="preserve">太田風の子ハリケーン
</t>
    </r>
    <r>
      <rPr>
        <sz val="10"/>
        <rFont val="ＭＳ Ｐ明朝"/>
        <family val="1"/>
      </rPr>
      <t>　　　秋田６位</t>
    </r>
  </si>
  <si>
    <r>
      <t xml:space="preserve">鳥川ライジングファルコン
</t>
    </r>
    <r>
      <rPr>
        <sz val="10"/>
        <rFont val="ＭＳ Ｐ明朝"/>
        <family val="1"/>
      </rPr>
      <t>　　　福島３位</t>
    </r>
  </si>
  <si>
    <r>
      <t xml:space="preserve">さがえＳ・Ｄ・Ｋ－Ａ
</t>
    </r>
    <r>
      <rPr>
        <sz val="10"/>
        <rFont val="ＭＳ Ｐ明朝"/>
        <family val="1"/>
      </rPr>
      <t>　　　山形２位</t>
    </r>
  </si>
  <si>
    <r>
      <t xml:space="preserve">川添野球スポーツ少年団Ａ
</t>
    </r>
    <r>
      <rPr>
        <sz val="10"/>
        <rFont val="ＭＳ Ｐ明朝"/>
        <family val="1"/>
      </rPr>
      <t>　　　秋田８位</t>
    </r>
  </si>
  <si>
    <r>
      <t xml:space="preserve">新鶴ファイターズ
</t>
    </r>
    <r>
      <rPr>
        <sz val="10"/>
        <rFont val="ＭＳ Ｐ明朝"/>
        <family val="1"/>
      </rPr>
      <t>　　　福島４位</t>
    </r>
  </si>
  <si>
    <r>
      <t xml:space="preserve">栗生ファイターズ
</t>
    </r>
    <r>
      <rPr>
        <sz val="10"/>
        <rFont val="ＭＳ Ｐ明朝"/>
        <family val="1"/>
      </rPr>
      <t>　　　宮城３位</t>
    </r>
  </si>
  <si>
    <r>
      <t xml:space="preserve">旭川チャンピオンズ
</t>
    </r>
    <r>
      <rPr>
        <sz val="10"/>
        <rFont val="ＭＳ Ｐ明朝"/>
        <family val="1"/>
      </rPr>
      <t>　　　秋田２位</t>
    </r>
  </si>
  <si>
    <r>
      <t xml:space="preserve">城西レッドウイングス
</t>
    </r>
    <r>
      <rPr>
        <sz val="10"/>
        <rFont val="ＭＳ Ｐ明朝"/>
        <family val="1"/>
      </rPr>
      <t>　　　福島８位</t>
    </r>
  </si>
  <si>
    <r>
      <t xml:space="preserve">月見レッドアーマーズ
</t>
    </r>
    <r>
      <rPr>
        <sz val="10"/>
        <rFont val="ＭＳ Ｐ明朝"/>
        <family val="1"/>
      </rPr>
      <t>　　　宮城４位</t>
    </r>
  </si>
  <si>
    <r>
      <t xml:space="preserve">ＭＯＴＯＭＩＹＡ　ＤＢＣ
</t>
    </r>
    <r>
      <rPr>
        <sz val="10"/>
        <rFont val="ＭＳ Ｐ明朝"/>
        <family val="1"/>
      </rPr>
      <t>　　　岩手３位</t>
    </r>
  </si>
  <si>
    <t>決勝トーナメント（２日目）</t>
  </si>
  <si>
    <t>交流戦</t>
  </si>
  <si>
    <t>１回戦</t>
  </si>
  <si>
    <t>２回戦</t>
  </si>
  <si>
    <t>３回戦</t>
  </si>
  <si>
    <t>４回戦</t>
  </si>
  <si>
    <t>準決勝</t>
  </si>
  <si>
    <t>決勝</t>
  </si>
  <si>
    <t>準決勝</t>
  </si>
  <si>
    <t>Aリーグ1位</t>
  </si>
  <si>
    <t>第３位</t>
  </si>
  <si>
    <t>Ｃリーグ１位</t>
  </si>
  <si>
    <t>Ｋリーグ3位</t>
  </si>
  <si>
    <t>Ｉリーグ３位</t>
  </si>
  <si>
    <t>Ｈリーグ２位</t>
  </si>
  <si>
    <t>Ｆリーグ２位</t>
  </si>
  <si>
    <t>Ｃリーグ３位</t>
  </si>
  <si>
    <t>Ａリーグ３位</t>
  </si>
  <si>
    <t>Ｆリーグ４位</t>
  </si>
  <si>
    <t>Ｈリーグ４位</t>
  </si>
  <si>
    <t>Ｉリーグ１位</t>
  </si>
  <si>
    <t>Ｋリーグ１位</t>
  </si>
  <si>
    <t>Ｄリーグ２位</t>
  </si>
  <si>
    <t>Ｂリーグ２位</t>
  </si>
  <si>
    <t>Ｊリーグ４位</t>
  </si>
  <si>
    <t>Ｌリーグ４位</t>
  </si>
  <si>
    <t>Ｇリーグ３位</t>
  </si>
  <si>
    <t>Ｅリーグ３位</t>
  </si>
  <si>
    <t>Ｌリーグ２位</t>
  </si>
  <si>
    <t>Ｊリーグ２位</t>
  </si>
  <si>
    <t>Ｂリーグ４位</t>
  </si>
  <si>
    <t>Ｄリーグ４位</t>
  </si>
  <si>
    <t>Ｅリーグ１位</t>
  </si>
  <si>
    <t>Ｇリーグ１位</t>
  </si>
  <si>
    <t>Ｂリーグ１位</t>
  </si>
  <si>
    <t>Ｄリーグ１位</t>
  </si>
  <si>
    <t>Ｌリーグ３位</t>
  </si>
  <si>
    <t>Ｊリーグ３位</t>
  </si>
  <si>
    <t>Ｅリーグ２位</t>
  </si>
  <si>
    <t>Ｇリーグ２位</t>
  </si>
  <si>
    <t>Ｄリーグ３位</t>
  </si>
  <si>
    <t>Ｂリーグ３位</t>
  </si>
  <si>
    <t>Ｇリーグ４位</t>
  </si>
  <si>
    <t>Ｅリーグ４位</t>
  </si>
  <si>
    <t>Ｊリーグ１位</t>
  </si>
  <si>
    <t>Ｌリーグ１位</t>
  </si>
  <si>
    <t>Ａリーグ２位</t>
  </si>
  <si>
    <t>Ｃリーグ２位</t>
  </si>
  <si>
    <t>Ｋリーグ４位</t>
  </si>
  <si>
    <t>Ｉリーグ４位</t>
  </si>
  <si>
    <t>Ｈリーグ３位</t>
  </si>
  <si>
    <t>Ｆリーグ３位</t>
  </si>
  <si>
    <t>Ｉリーグ２位</t>
  </si>
  <si>
    <t>Ｋリーグ２位</t>
  </si>
  <si>
    <t>Ｃリーグ４位</t>
  </si>
  <si>
    <t>Ａリーグ４位</t>
  </si>
  <si>
    <t>Ｆリーグ１位</t>
  </si>
  <si>
    <t>Ｈリーグ１位</t>
  </si>
  <si>
    <t>Ｃ⑬</t>
  </si>
  <si>
    <t>A①</t>
  </si>
  <si>
    <t>Ａ⑥</t>
  </si>
  <si>
    <t>Ａ⑫</t>
  </si>
  <si>
    <t>Ａ➆</t>
  </si>
  <si>
    <t>A②</t>
  </si>
  <si>
    <t>Ａ⑮</t>
  </si>
  <si>
    <t>Ａ⑧</t>
  </si>
  <si>
    <t>Ａ③</t>
  </si>
  <si>
    <t>Ａ⑬</t>
  </si>
  <si>
    <t>Ｃ⑭</t>
  </si>
  <si>
    <t>Ｃ➆</t>
  </si>
  <si>
    <t>C①</t>
  </si>
  <si>
    <t>Ｃ⑪</t>
  </si>
  <si>
    <t>Ｃ②</t>
  </si>
  <si>
    <t>Ｃ⑧</t>
  </si>
  <si>
    <t>Ａ⑯</t>
  </si>
  <si>
    <t>Ｃ⑨</t>
  </si>
  <si>
    <t>Ｃ⑫</t>
  </si>
  <si>
    <t>Ｃ③</t>
  </si>
  <si>
    <t>Ｃ④</t>
  </si>
  <si>
    <t>Ｃ⑩</t>
  </si>
  <si>
    <t>Ａ⑨</t>
  </si>
  <si>
    <t>Ａ④</t>
  </si>
  <si>
    <t>Ａ⑰</t>
  </si>
  <si>
    <t>Ｂ⑰</t>
  </si>
  <si>
    <t>B⑱</t>
  </si>
  <si>
    <t>Ｃ⑱</t>
  </si>
  <si>
    <t>Ｃ⑰</t>
  </si>
  <si>
    <t>Ｃ⑮</t>
  </si>
  <si>
    <t>Ｃ⑯</t>
  </si>
  <si>
    <t>B④</t>
  </si>
  <si>
    <t>Ｂ⑨</t>
  </si>
  <si>
    <t>Ｂ⑬</t>
  </si>
  <si>
    <t>Ｂ⑧</t>
  </si>
  <si>
    <t>B③</t>
  </si>
  <si>
    <t>Ｂ⑮</t>
  </si>
  <si>
    <t>Ｂ➆</t>
  </si>
  <si>
    <t>B②</t>
  </si>
  <si>
    <t>Ｂ⑫</t>
  </si>
  <si>
    <t>Ｂ⑥</t>
  </si>
  <si>
    <t>B①</t>
  </si>
  <si>
    <t>Ａ⑱</t>
  </si>
  <si>
    <t>Ａ⑩</t>
  </si>
  <si>
    <t>Å⑤</t>
  </si>
  <si>
    <t>Ａ⑭</t>
  </si>
  <si>
    <t>Ａ⑪</t>
  </si>
  <si>
    <t>Ｂ⑤</t>
  </si>
  <si>
    <t>Ｂ⑯</t>
  </si>
  <si>
    <t>Ｂ⑩</t>
  </si>
  <si>
    <t>Ｂ⑭</t>
  </si>
  <si>
    <t>Ｃ⑤</t>
  </si>
  <si>
    <t>Ｃ⑥</t>
  </si>
  <si>
    <t>Ｂ⑪</t>
  </si>
  <si>
    <t>Ｃ⑳</t>
  </si>
  <si>
    <t>Ｃ⑲</t>
  </si>
  <si>
    <t>(8)9</t>
  </si>
  <si>
    <t>(8)7</t>
  </si>
  <si>
    <t>①3</t>
  </si>
  <si>
    <t>②7</t>
  </si>
  <si>
    <t>③9</t>
  </si>
  <si>
    <t>①10</t>
  </si>
  <si>
    <t>②6</t>
  </si>
  <si>
    <t>③5</t>
  </si>
  <si>
    <t>①6</t>
  </si>
  <si>
    <t>②5</t>
  </si>
  <si>
    <t>③6</t>
  </si>
  <si>
    <t>①2</t>
  </si>
  <si>
    <t>②10</t>
  </si>
  <si>
    <t>③11</t>
  </si>
  <si>
    <t>②8</t>
  </si>
  <si>
    <t>②1</t>
  </si>
  <si>
    <t>①8</t>
  </si>
  <si>
    <t>②11</t>
  </si>
  <si>
    <t>(9)9</t>
  </si>
  <si>
    <t>(9)8</t>
  </si>
  <si>
    <t>優勝</t>
  </si>
  <si>
    <t>準優勝</t>
  </si>
  <si>
    <t>三位</t>
  </si>
  <si>
    <t>四位</t>
  </si>
  <si>
    <t>全国大会出場</t>
  </si>
  <si>
    <t>東北第１代表</t>
  </si>
  <si>
    <t>東北第２代表</t>
  </si>
  <si>
    <t>東北第３代表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</si>
</sst>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&quot;時&quot;mm&quot;分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 quotePrefix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58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 applyProtection="1">
      <alignment shrinkToFit="1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9" xfId="0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 applyProtection="1">
      <alignment horizontal="center" shrinkToFi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3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9" xfId="0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8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6" xfId="0" applyBorder="1" applyAlignment="1" applyProtection="1">
      <alignment horizontal="distributed" vertical="center"/>
      <protection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58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7" fillId="0" borderId="45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3365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95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6677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3365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86677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3365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95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6677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3365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336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524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6677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9051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8956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9051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8956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895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051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8956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051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56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2575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371475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767715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79914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79819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14</xdr:col>
      <xdr:colOff>304800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798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79724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79533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0</xdr:row>
      <xdr:rowOff>0</xdr:rowOff>
    </xdr:from>
    <xdr:to>
      <xdr:col>14</xdr:col>
      <xdr:colOff>285750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76771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767715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76771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7581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7553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75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371475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767715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79914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79819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14</xdr:col>
      <xdr:colOff>304800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798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79724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79533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0</xdr:row>
      <xdr:rowOff>0</xdr:rowOff>
    </xdr:from>
    <xdr:to>
      <xdr:col>14</xdr:col>
      <xdr:colOff>285750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76771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767715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76771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7581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7553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5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371475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767715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79914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79819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14</xdr:col>
      <xdr:colOff>304800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798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79724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79533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0</xdr:row>
      <xdr:rowOff>0</xdr:rowOff>
    </xdr:from>
    <xdr:to>
      <xdr:col>14</xdr:col>
      <xdr:colOff>285750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76771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767715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76771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7581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7553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75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371475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767715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79914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79819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14</xdr:col>
      <xdr:colOff>304800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798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79724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79533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0</xdr:row>
      <xdr:rowOff>0</xdr:rowOff>
    </xdr:from>
    <xdr:to>
      <xdr:col>14</xdr:col>
      <xdr:colOff>285750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76771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767715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76771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7581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7553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75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73056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73152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73056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73056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730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143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4395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1430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1820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212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14395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4300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180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1058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118014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143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14395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1430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212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14395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14300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1058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118014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811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43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14395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430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820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4395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4300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1180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058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118014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143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381000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14395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1430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14395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14300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1105852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118014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182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1811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19</xdr:col>
      <xdr:colOff>676275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212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390525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21253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20967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0</xdr:row>
      <xdr:rowOff>0</xdr:rowOff>
    </xdr:from>
    <xdr:to>
      <xdr:col>20</xdr:col>
      <xdr:colOff>361950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247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381000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21253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20</xdr:col>
      <xdr:colOff>381000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210627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252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1820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212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390525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21253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20967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0</xdr:row>
      <xdr:rowOff>0</xdr:rowOff>
    </xdr:from>
    <xdr:to>
      <xdr:col>20</xdr:col>
      <xdr:colOff>361950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247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381000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1253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0</xdr:row>
      <xdr:rowOff>0</xdr:rowOff>
    </xdr:from>
    <xdr:to>
      <xdr:col>20</xdr:col>
      <xdr:colOff>381000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10627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1252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24777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0</xdr:row>
      <xdr:rowOff>0</xdr:rowOff>
    </xdr:from>
    <xdr:to>
      <xdr:col>20</xdr:col>
      <xdr:colOff>676275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5253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4872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5349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666750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148399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H="1">
          <a:off x="151733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1516380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24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151542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151352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0</xdr:row>
      <xdr:rowOff>0</xdr:rowOff>
    </xdr:from>
    <xdr:to>
      <xdr:col>24</xdr:col>
      <xdr:colOff>285750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1484947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24</xdr:col>
      <xdr:colOff>276225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148494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484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647700</xdr:colOff>
      <xdr:row>0</xdr:row>
      <xdr:rowOff>0</xdr:rowOff>
    </xdr:from>
    <xdr:to>
      <xdr:col>24</xdr:col>
      <xdr:colOff>295275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148209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657225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48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144494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14420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1443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666750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148399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H="1">
          <a:off x="151733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1516380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24</xdr:col>
      <xdr:colOff>304800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151542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151352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0</xdr:row>
      <xdr:rowOff>0</xdr:rowOff>
    </xdr:from>
    <xdr:to>
      <xdr:col>24</xdr:col>
      <xdr:colOff>285750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1484947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24</xdr:col>
      <xdr:colOff>276225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148494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484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647700</xdr:colOff>
      <xdr:row>0</xdr:row>
      <xdr:rowOff>0</xdr:rowOff>
    </xdr:from>
    <xdr:to>
      <xdr:col>24</xdr:col>
      <xdr:colOff>295275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148209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657225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148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144494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14420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1443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666750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148399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151733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1516380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24</xdr:col>
      <xdr:colOff>304800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51542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151352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0</xdr:row>
      <xdr:rowOff>0</xdr:rowOff>
    </xdr:from>
    <xdr:to>
      <xdr:col>24</xdr:col>
      <xdr:colOff>285750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1484947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24</xdr:col>
      <xdr:colOff>276225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148494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1484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647700</xdr:colOff>
      <xdr:row>0</xdr:row>
      <xdr:rowOff>0</xdr:rowOff>
    </xdr:from>
    <xdr:to>
      <xdr:col>24</xdr:col>
      <xdr:colOff>295275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148209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657225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 flipV="1">
          <a:off x="148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144494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14420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443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666750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148399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0</xdr:row>
      <xdr:rowOff>0</xdr:rowOff>
    </xdr:from>
    <xdr:to>
      <xdr:col>24</xdr:col>
      <xdr:colOff>676275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151733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1516380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24</xdr:col>
      <xdr:colOff>304800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151542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151352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285750</xdr:colOff>
      <xdr:row>0</xdr:row>
      <xdr:rowOff>0</xdr:rowOff>
    </xdr:from>
    <xdr:to>
      <xdr:col>24</xdr:col>
      <xdr:colOff>285750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14849475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24</xdr:col>
      <xdr:colOff>276225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148494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676275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1484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647700</xdr:colOff>
      <xdr:row>0</xdr:row>
      <xdr:rowOff>0</xdr:rowOff>
    </xdr:from>
    <xdr:to>
      <xdr:col>24</xdr:col>
      <xdr:colOff>295275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148209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657225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48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0</xdr:row>
      <xdr:rowOff>0</xdr:rowOff>
    </xdr:from>
    <xdr:to>
      <xdr:col>23</xdr:col>
      <xdr:colOff>657225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144494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0</xdr:row>
      <xdr:rowOff>0</xdr:rowOff>
    </xdr:from>
    <xdr:to>
      <xdr:col>23</xdr:col>
      <xdr:colOff>676275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14420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1443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141732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141827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418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141636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141636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417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K122"/>
  <sheetViews>
    <sheetView workbookViewId="0" topLeftCell="A1">
      <selection activeCell="AC12" sqref="AC12"/>
    </sheetView>
  </sheetViews>
  <sheetFormatPr defaultColWidth="9.00390625" defaultRowHeight="13.5"/>
  <cols>
    <col min="1" max="1" width="3.875" style="3" customWidth="1"/>
    <col min="2" max="2" width="1.37890625" style="3" customWidth="1"/>
    <col min="3" max="3" width="3.375" style="3" customWidth="1"/>
    <col min="4" max="4" width="29.125" style="3" customWidth="1"/>
    <col min="5" max="5" width="2.00390625" style="3" customWidth="1"/>
    <col min="6" max="6" width="1.75390625" style="3" customWidth="1"/>
    <col min="7" max="7" width="2.00390625" style="3" customWidth="1"/>
    <col min="8" max="8" width="1.75390625" style="3" customWidth="1"/>
    <col min="9" max="9" width="2.00390625" style="3" customWidth="1"/>
    <col min="10" max="10" width="4.75390625" style="3" customWidth="1"/>
    <col min="11" max="12" width="3.125" style="3" customWidth="1"/>
    <col min="13" max="13" width="4.75390625" style="3" customWidth="1"/>
    <col min="14" max="14" width="0.74609375" style="3" customWidth="1"/>
    <col min="15" max="15" width="2.75390625" style="3" customWidth="1"/>
    <col min="16" max="16" width="1.75390625" style="3" customWidth="1"/>
    <col min="17" max="18" width="2.75390625" style="3" customWidth="1"/>
    <col min="19" max="19" width="1.75390625" style="3" customWidth="1"/>
    <col min="20" max="21" width="2.75390625" style="3" customWidth="1"/>
    <col min="22" max="22" width="1.75390625" style="3" customWidth="1"/>
    <col min="23" max="24" width="2.75390625" style="3" customWidth="1"/>
    <col min="25" max="25" width="1.75390625" style="3" customWidth="1"/>
    <col min="26" max="35" width="2.75390625" style="3" customWidth="1"/>
    <col min="36" max="36" width="1.75390625" style="3" customWidth="1"/>
    <col min="37" max="38" width="2.75390625" style="3" customWidth="1"/>
    <col min="39" max="39" width="1.75390625" style="3" customWidth="1"/>
    <col min="40" max="41" width="2.75390625" style="3" customWidth="1"/>
    <col min="42" max="42" width="1.75390625" style="3" customWidth="1"/>
    <col min="43" max="45" width="2.75390625" style="3" customWidth="1"/>
    <col min="46" max="46" width="2.75390625" style="22" customWidth="1"/>
    <col min="47" max="47" width="1.75390625" style="22" customWidth="1"/>
    <col min="48" max="48" width="2.75390625" style="22" customWidth="1"/>
    <col min="49" max="49" width="1.75390625" style="3" customWidth="1"/>
    <col min="50" max="52" width="5.50390625" style="3" customWidth="1"/>
    <col min="53" max="53" width="5.50390625" style="23" customWidth="1"/>
    <col min="54" max="54" width="8.875" style="3" customWidth="1"/>
    <col min="55" max="55" width="8.875" style="23" customWidth="1"/>
    <col min="56" max="56" width="8.125" style="3" customWidth="1"/>
    <col min="57" max="57" width="8.875" style="23" customWidth="1"/>
    <col min="58" max="58" width="8.875" style="3" customWidth="1"/>
    <col min="59" max="59" width="8.875" style="23" customWidth="1"/>
    <col min="60" max="60" width="8.375" style="26" bestFit="1" customWidth="1"/>
    <col min="61" max="61" width="2.125" style="3" customWidth="1"/>
    <col min="62" max="62" width="10.75390625" style="3" customWidth="1"/>
    <col min="63" max="63" width="8.875" style="22" customWidth="1"/>
    <col min="64" max="64" width="1.625" style="3" customWidth="1"/>
    <col min="65" max="16384" width="8.875" style="3" customWidth="1"/>
  </cols>
  <sheetData>
    <row r="1" spans="5:49" ht="15.75" customHeight="1">
      <c r="E1" s="15"/>
      <c r="F1" s="15"/>
      <c r="G1" s="15"/>
      <c r="H1" s="15"/>
      <c r="I1" s="15"/>
      <c r="J1" s="15"/>
      <c r="K1" s="15"/>
      <c r="X1" s="2"/>
      <c r="Y1" s="2"/>
      <c r="AL1" s="2"/>
      <c r="AM1" s="2"/>
      <c r="AT1" s="54" t="s">
        <v>22</v>
      </c>
      <c r="AU1" s="55"/>
      <c r="AV1" s="55"/>
      <c r="AW1" s="55"/>
    </row>
    <row r="2" spans="4:56" ht="21" customHeight="1">
      <c r="D2" s="131" t="s">
        <v>36</v>
      </c>
      <c r="E2" s="132"/>
      <c r="F2" s="132"/>
      <c r="G2" s="132"/>
      <c r="H2" s="132"/>
      <c r="I2" s="132"/>
      <c r="J2" s="132"/>
      <c r="K2" s="132"/>
      <c r="L2" s="132"/>
      <c r="M2" s="132"/>
      <c r="N2" s="14"/>
      <c r="O2" s="133">
        <v>40236</v>
      </c>
      <c r="P2" s="134"/>
      <c r="Q2" s="134"/>
      <c r="R2" s="134"/>
      <c r="S2" s="134"/>
      <c r="T2" s="134"/>
      <c r="U2" s="134"/>
      <c r="V2" s="134"/>
      <c r="W2" s="134"/>
      <c r="X2" s="134"/>
      <c r="Y2" s="14"/>
      <c r="Z2" s="14"/>
      <c r="AA2" s="20"/>
      <c r="AB2" s="20"/>
      <c r="AC2" s="20"/>
      <c r="AD2" s="20"/>
      <c r="AE2" s="20"/>
      <c r="AF2" s="20"/>
      <c r="AG2" s="20"/>
      <c r="AH2" s="20"/>
      <c r="AI2" s="20"/>
      <c r="AJ2" s="2"/>
      <c r="AK2" s="2"/>
      <c r="AL2" s="14"/>
      <c r="AM2" s="14"/>
      <c r="AN2" s="14"/>
      <c r="AO2" s="20"/>
      <c r="AP2" s="2"/>
      <c r="AQ2" s="2"/>
      <c r="AR2" s="2"/>
      <c r="AS2" s="2"/>
      <c r="AT2" s="56"/>
      <c r="AU2" s="55"/>
      <c r="AV2" s="55"/>
      <c r="AW2" s="55"/>
      <c r="AX2" s="2" t="s">
        <v>14</v>
      </c>
      <c r="AY2" s="2"/>
      <c r="AZ2" s="2"/>
      <c r="BA2" s="24"/>
      <c r="BD2" s="29"/>
    </row>
    <row r="3" spans="46:62" ht="18.75" customHeight="1">
      <c r="AT3" s="57" t="s">
        <v>18</v>
      </c>
      <c r="AU3" s="126"/>
      <c r="AV3" s="126"/>
      <c r="AW3" s="126"/>
      <c r="BB3" s="3" t="s">
        <v>21</v>
      </c>
      <c r="BD3" s="3" t="s">
        <v>18</v>
      </c>
      <c r="BF3" s="3" t="s">
        <v>21</v>
      </c>
      <c r="BJ3" s="31" t="s">
        <v>23</v>
      </c>
    </row>
    <row r="4" spans="3:60" ht="18.75" customHeight="1">
      <c r="C4" s="135" t="s">
        <v>24</v>
      </c>
      <c r="D4" s="136"/>
      <c r="E4" s="124" t="s">
        <v>6</v>
      </c>
      <c r="F4" s="125"/>
      <c r="G4" s="125"/>
      <c r="H4" s="125"/>
      <c r="I4" s="64"/>
      <c r="J4" s="4" t="s">
        <v>0</v>
      </c>
      <c r="K4" s="119" t="s">
        <v>4</v>
      </c>
      <c r="L4" s="121"/>
      <c r="M4" s="4" t="s">
        <v>1</v>
      </c>
      <c r="N4" s="13"/>
      <c r="O4" s="120">
        <f>+C5</f>
        <v>1</v>
      </c>
      <c r="P4" s="120"/>
      <c r="Q4" s="121"/>
      <c r="R4" s="120">
        <f>C7</f>
        <v>2</v>
      </c>
      <c r="S4" s="120"/>
      <c r="T4" s="121"/>
      <c r="U4" s="119">
        <f>C9</f>
        <v>3</v>
      </c>
      <c r="V4" s="120"/>
      <c r="W4" s="121"/>
      <c r="X4" s="119">
        <f>C11</f>
        <v>4</v>
      </c>
      <c r="Y4" s="120"/>
      <c r="Z4" s="121"/>
      <c r="AX4" s="22" t="s">
        <v>10</v>
      </c>
      <c r="AY4" s="22" t="s">
        <v>9</v>
      </c>
      <c r="AZ4" s="22" t="s">
        <v>11</v>
      </c>
      <c r="BA4" s="25" t="s">
        <v>12</v>
      </c>
      <c r="BB4" s="22" t="s">
        <v>15</v>
      </c>
      <c r="BC4" s="25" t="s">
        <v>17</v>
      </c>
      <c r="BD4" s="3" t="s">
        <v>19</v>
      </c>
      <c r="BE4" s="25" t="s">
        <v>17</v>
      </c>
      <c r="BF4" s="3" t="s">
        <v>20</v>
      </c>
      <c r="BG4" s="25" t="s">
        <v>17</v>
      </c>
      <c r="BH4" s="26" t="s">
        <v>1</v>
      </c>
    </row>
    <row r="5" spans="3:63" ht="18.75" customHeight="1">
      <c r="C5" s="127">
        <v>1</v>
      </c>
      <c r="D5" s="129" t="s">
        <v>37</v>
      </c>
      <c r="E5" s="109">
        <f>IF(R6&gt;T6,1,0)+IF(U6&gt;W6,1,0)+IF(X6&gt;Z6,1,0)+IF(AA6&gt;AK6,1,0)</f>
        <v>2</v>
      </c>
      <c r="F5" s="99" t="s">
        <v>2</v>
      </c>
      <c r="G5" s="99">
        <f>IF(R6+T6&gt;0,IF(R6=T6,1,0),0)+IF(U6+W6&gt;0,IF(U6=W6,1,0),0)+IF(X6+Z6&gt;0,IF(X6=Z6,1,0),0)+IF(AA6+AK6&gt;0,IF(AA6=AK6,1,0),0)</f>
        <v>0</v>
      </c>
      <c r="H5" s="99" t="s">
        <v>2</v>
      </c>
      <c r="I5" s="101">
        <f>IF(R6&lt;T6,1,0)+IF(U6&lt;W6,1,0)+IF(X6&lt;Z6,1,0)+IF(AA6&lt;AK6,1,0)</f>
        <v>1</v>
      </c>
      <c r="J5" s="103">
        <f>E5*2+G5*1</f>
        <v>4</v>
      </c>
      <c r="K5" s="6" t="s">
        <v>3</v>
      </c>
      <c r="L5" s="5">
        <f>+R6+U6+X6+AA6</f>
        <v>23</v>
      </c>
      <c r="M5" s="115">
        <f>IF((E5+G5+I5)&gt;0,BK5,"")</f>
        <v>1</v>
      </c>
      <c r="N5" s="13"/>
      <c r="O5" s="117"/>
      <c r="P5" s="117"/>
      <c r="Q5" s="118"/>
      <c r="R5" s="111" t="str">
        <f>IF(R6+T6&gt;0,IF(R6&gt;T6,"○",IF(R6&lt;T6,"×","△")),"")</f>
        <v>×</v>
      </c>
      <c r="S5" s="99"/>
      <c r="T5" s="101"/>
      <c r="U5" s="111" t="str">
        <f>IF(U6+W6&gt;0,IF(U6&gt;W6,"○",IF(U6&lt;W6,"×","△")),"")</f>
        <v>○</v>
      </c>
      <c r="V5" s="99"/>
      <c r="W5" s="101"/>
      <c r="X5" s="111" t="str">
        <f>IF(X6+Z6&gt;0,IF(X6&gt;Z6,"○",IF(X6&lt;Z6,"×","△")),"")</f>
        <v>○</v>
      </c>
      <c r="Y5" s="99"/>
      <c r="Z5" s="101"/>
      <c r="AT5" s="111">
        <f>IF(AT6+AV6&gt;0,IF(AT6&gt;AV6,"○",IF(AT6&lt;AV6,"×","△")),"")</f>
      </c>
      <c r="AU5" s="99"/>
      <c r="AV5" s="101"/>
      <c r="AX5" s="21">
        <f>IF(R5="○",1,0)+IF(U5="○",1,0)+IF(X5="○",1,0)</f>
        <v>2</v>
      </c>
      <c r="AY5" s="21">
        <f>IF(R5="△",1,0)+IF(U5="△",1,0)+IF(X5="△",1,0)</f>
        <v>0</v>
      </c>
      <c r="AZ5" s="21">
        <f>IF(R5="×",1,0)+IF(U5="×",1,0)+IF(X5="×",1,0)</f>
        <v>1</v>
      </c>
      <c r="BA5" s="27">
        <f>AX5*2+AY5</f>
        <v>4</v>
      </c>
      <c r="BB5" s="28">
        <f>R6+U6+X6</f>
        <v>23</v>
      </c>
      <c r="BC5" s="27">
        <f>BA5*100+BB5</f>
        <v>423</v>
      </c>
      <c r="BD5" s="28"/>
      <c r="BE5" s="27">
        <f>BC5*10+BD5</f>
        <v>4230</v>
      </c>
      <c r="BF5" s="28">
        <f>T6+W6+Z6</f>
        <v>23</v>
      </c>
      <c r="BG5" s="27">
        <f>BE5*100-BF5</f>
        <v>422977</v>
      </c>
      <c r="BH5" s="30">
        <f>BK5</f>
        <v>1</v>
      </c>
      <c r="BJ5" s="112">
        <f>10000000-BG5</f>
        <v>9577023</v>
      </c>
      <c r="BK5" s="113">
        <f>RANK(BJ5,BJ$5:BJ$12,1)</f>
        <v>1</v>
      </c>
    </row>
    <row r="6" spans="3:63" ht="18.75" customHeight="1">
      <c r="C6" s="128"/>
      <c r="D6" s="130"/>
      <c r="E6" s="110"/>
      <c r="F6" s="100"/>
      <c r="G6" s="100"/>
      <c r="H6" s="100"/>
      <c r="I6" s="102"/>
      <c r="J6" s="104"/>
      <c r="K6" s="10" t="s">
        <v>8</v>
      </c>
      <c r="L6" s="11">
        <f>+T6+W6+Z6+AK6</f>
        <v>23</v>
      </c>
      <c r="M6" s="116"/>
      <c r="N6" s="13"/>
      <c r="O6" s="117"/>
      <c r="P6" s="117"/>
      <c r="Q6" s="118"/>
      <c r="R6" s="7">
        <v>4</v>
      </c>
      <c r="S6" s="8" t="s">
        <v>5</v>
      </c>
      <c r="T6" s="9">
        <v>9</v>
      </c>
      <c r="U6" s="7">
        <v>10</v>
      </c>
      <c r="V6" s="8" t="s">
        <v>5</v>
      </c>
      <c r="W6" s="9">
        <v>8</v>
      </c>
      <c r="X6" s="12">
        <v>9</v>
      </c>
      <c r="Y6" s="8" t="s">
        <v>5</v>
      </c>
      <c r="Z6" s="9">
        <v>6</v>
      </c>
      <c r="AT6" s="12"/>
      <c r="AU6" s="8" t="s">
        <v>5</v>
      </c>
      <c r="AV6" s="9"/>
      <c r="AX6" s="22" t="s">
        <v>7</v>
      </c>
      <c r="AY6" s="22" t="s">
        <v>7</v>
      </c>
      <c r="AZ6" s="22" t="s">
        <v>7</v>
      </c>
      <c r="BA6" s="25" t="s">
        <v>13</v>
      </c>
      <c r="BB6" s="22" t="s">
        <v>16</v>
      </c>
      <c r="BC6" s="25" t="s">
        <v>13</v>
      </c>
      <c r="BE6" s="25" t="s">
        <v>13</v>
      </c>
      <c r="BF6" s="22" t="s">
        <v>16</v>
      </c>
      <c r="BG6" s="25" t="s">
        <v>13</v>
      </c>
      <c r="BJ6" s="112"/>
      <c r="BK6" s="114"/>
    </row>
    <row r="7" spans="3:63" ht="18.75" customHeight="1">
      <c r="C7" s="105">
        <v>2</v>
      </c>
      <c r="D7" s="107" t="s">
        <v>38</v>
      </c>
      <c r="E7" s="109">
        <f>IF(O8&gt;Q8,1,0)+IF(U8&gt;W8,1,0)+IF(X8&gt;Z8,1,0)+IF(AA8&gt;AK8,1,0)</f>
        <v>2</v>
      </c>
      <c r="F7" s="99" t="s">
        <v>2</v>
      </c>
      <c r="G7" s="99">
        <f>IF(O8+Q8&gt;0,IF(O8=Q8,1,0),0)+IF(U8+W8&gt;0,IF(U8=W8,1,0),0)+IF(X8+Z8&gt;0,IF(X8=Z8,1,0),0)+IF(AA8+AK8&gt;0,IF(AA8=AK8,1,0),0)</f>
        <v>0</v>
      </c>
      <c r="H7" s="99" t="s">
        <v>2</v>
      </c>
      <c r="I7" s="101">
        <f>IF(O8&lt;Q8,1,0)+IF(U8&lt;W8,1,0)+IF(X8&lt;Z8,1,0)+IF(AA8&lt;AK8,1,0)</f>
        <v>1</v>
      </c>
      <c r="J7" s="103">
        <f>E7*2+G7*1</f>
        <v>4</v>
      </c>
      <c r="K7" s="6" t="s">
        <v>3</v>
      </c>
      <c r="L7" s="5">
        <f>+O8+U8+X8+AA8</f>
        <v>22</v>
      </c>
      <c r="M7" s="115">
        <f>IF((E7+G7+I7)&gt;0,BK7,"")</f>
        <v>2</v>
      </c>
      <c r="N7" s="13"/>
      <c r="O7" s="111" t="str">
        <f>IF(O8+Q8&gt;0,IF(O8&gt;Q8,"○",IF(O8&lt;Q8,"×","△")),"")</f>
        <v>○</v>
      </c>
      <c r="P7" s="99"/>
      <c r="Q7" s="101"/>
      <c r="R7" s="117"/>
      <c r="S7" s="117"/>
      <c r="T7" s="118"/>
      <c r="U7" s="111" t="str">
        <f>IF(U8+W8&gt;0,IF(U8&gt;W8,"○",IF(U8&lt;W8,"×","△")),"")</f>
        <v>○</v>
      </c>
      <c r="V7" s="99"/>
      <c r="W7" s="101"/>
      <c r="X7" s="111" t="str">
        <f>IF(X8+Z8&gt;0,IF(X8&gt;Z8,"○",IF(X8&lt;Z8,"×","△")),"")</f>
        <v>×</v>
      </c>
      <c r="Y7" s="99"/>
      <c r="Z7" s="101"/>
      <c r="AT7" s="111">
        <f>IF(AT8+AV8&gt;0,IF(AT8&gt;AV8,"○",IF(AT8&lt;AV8,"×","△")),"")</f>
      </c>
      <c r="AU7" s="99"/>
      <c r="AV7" s="101"/>
      <c r="AX7" s="21">
        <f>IF(O7="○",1,0)+IF(U7="○",1,0)+IF(X7="○",1,0)</f>
        <v>2</v>
      </c>
      <c r="AY7" s="21">
        <f>IF(O7="△",1,0)+IF(U7="△",1,0)+IF(X7="△",1,0)</f>
        <v>0</v>
      </c>
      <c r="AZ7" s="21">
        <f>IF(O7="×",1,0)+IF(U7="×",1,0)+IF(X7="×",1,0)</f>
        <v>1</v>
      </c>
      <c r="BA7" s="27">
        <f>AX7*2+AY7</f>
        <v>4</v>
      </c>
      <c r="BB7" s="28">
        <f>O8+U8+X8</f>
        <v>22</v>
      </c>
      <c r="BC7" s="27">
        <f>BA7*100+BB7</f>
        <v>422</v>
      </c>
      <c r="BD7" s="28"/>
      <c r="BE7" s="27">
        <f>BC7*10+BD7</f>
        <v>4220</v>
      </c>
      <c r="BF7" s="28">
        <f>Q8+W8+Z8</f>
        <v>19</v>
      </c>
      <c r="BG7" s="27">
        <f>BE7*100-BF7</f>
        <v>421981</v>
      </c>
      <c r="BH7" s="30">
        <f>BK7</f>
        <v>2</v>
      </c>
      <c r="BJ7" s="112">
        <f>10000000-BG7</f>
        <v>9578019</v>
      </c>
      <c r="BK7" s="113">
        <f>RANK(BJ7,BJ$5:BJ$12,1)</f>
        <v>2</v>
      </c>
    </row>
    <row r="8" spans="3:63" ht="18.75" customHeight="1">
      <c r="C8" s="106"/>
      <c r="D8" s="108"/>
      <c r="E8" s="110"/>
      <c r="F8" s="100"/>
      <c r="G8" s="100"/>
      <c r="H8" s="100"/>
      <c r="I8" s="102"/>
      <c r="J8" s="104"/>
      <c r="K8" s="10" t="s">
        <v>8</v>
      </c>
      <c r="L8" s="11">
        <f>+Q8+W8+Z8+AK8</f>
        <v>19</v>
      </c>
      <c r="M8" s="116"/>
      <c r="N8" s="13"/>
      <c r="O8" s="7">
        <f>T6</f>
        <v>9</v>
      </c>
      <c r="P8" s="8" t="s">
        <v>5</v>
      </c>
      <c r="Q8" s="9">
        <f>R6</f>
        <v>4</v>
      </c>
      <c r="R8" s="117"/>
      <c r="S8" s="117"/>
      <c r="T8" s="118"/>
      <c r="U8" s="7">
        <v>8</v>
      </c>
      <c r="V8" s="8" t="s">
        <v>5</v>
      </c>
      <c r="W8" s="9">
        <v>6</v>
      </c>
      <c r="X8" s="12">
        <v>5</v>
      </c>
      <c r="Y8" s="8" t="s">
        <v>5</v>
      </c>
      <c r="Z8" s="9">
        <v>9</v>
      </c>
      <c r="AT8" s="12"/>
      <c r="AU8" s="8" t="s">
        <v>5</v>
      </c>
      <c r="AV8" s="9"/>
      <c r="AX8" s="22" t="s">
        <v>7</v>
      </c>
      <c r="AY8" s="22" t="s">
        <v>7</v>
      </c>
      <c r="AZ8" s="22" t="s">
        <v>7</v>
      </c>
      <c r="BA8" s="25" t="s">
        <v>13</v>
      </c>
      <c r="BB8" s="22" t="s">
        <v>16</v>
      </c>
      <c r="BC8" s="25" t="s">
        <v>13</v>
      </c>
      <c r="BE8" s="25" t="s">
        <v>13</v>
      </c>
      <c r="BF8" s="22" t="s">
        <v>16</v>
      </c>
      <c r="BG8" s="25" t="s">
        <v>13</v>
      </c>
      <c r="BJ8" s="112"/>
      <c r="BK8" s="114"/>
    </row>
    <row r="9" spans="3:63" ht="18.75" customHeight="1">
      <c r="C9" s="105">
        <v>3</v>
      </c>
      <c r="D9" s="107" t="s">
        <v>39</v>
      </c>
      <c r="E9" s="109">
        <f>IF(O10&gt;Q10,1,0)+IF(R10&gt;T10,1,0)+IF(X10&gt;Z10,1,0)+IF(AA10&gt;AK10,1,0)</f>
        <v>1</v>
      </c>
      <c r="F9" s="99" t="s">
        <v>2</v>
      </c>
      <c r="G9" s="99">
        <f>IF(O10+Q10&gt;0,IF(O10=Q10,1,0),0)+IF(R10+T10&gt;0,IF(R10=T10,1,0),0)+IF(X10+Z10&gt;0,IF(X10=Z10,1,0),0)+IF(AA10+AK10&gt;0,IF(AA10=AK10,1,0),0)</f>
        <v>0</v>
      </c>
      <c r="H9" s="99" t="s">
        <v>2</v>
      </c>
      <c r="I9" s="101">
        <f>IF(O10&lt;Q10,1,0)+IF(R10&lt;T10,1,0)+IF(X10&lt;Z10,1,0)+IF(AA10&lt;AK10,1,0)</f>
        <v>2</v>
      </c>
      <c r="J9" s="103">
        <f>E9*2+G9*1</f>
        <v>2</v>
      </c>
      <c r="K9" s="6" t="s">
        <v>3</v>
      </c>
      <c r="L9" s="5">
        <f>+O10+R10+X10+AA10</f>
        <v>24</v>
      </c>
      <c r="M9" s="115">
        <f>IF((E9+G9+I9)&gt;0,BK9,"")</f>
        <v>3</v>
      </c>
      <c r="N9" s="13"/>
      <c r="O9" s="111" t="str">
        <f>IF(O10+Q10&gt;0,IF(O10&gt;Q10,"○",IF(O10&lt;Q10,"×","△")),"")</f>
        <v>×</v>
      </c>
      <c r="P9" s="99"/>
      <c r="Q9" s="101"/>
      <c r="R9" s="111" t="str">
        <f>IF(R10+T10&gt;0,IF(R10&gt;T10,"○",IF(R10&lt;T10,"×","△")),"")</f>
        <v>×</v>
      </c>
      <c r="S9" s="99"/>
      <c r="T9" s="101"/>
      <c r="U9" s="117"/>
      <c r="V9" s="117"/>
      <c r="W9" s="118"/>
      <c r="X9" s="111" t="str">
        <f>IF(X10+Z10&gt;0,IF(X10&gt;Z10,"○",IF(X10&lt;Z10,"×","△")),"")</f>
        <v>○</v>
      </c>
      <c r="Y9" s="99"/>
      <c r="Z9" s="101"/>
      <c r="AT9" s="111">
        <f>IF(AT10+AV10&gt;0,IF(AT10&gt;AV10,"○",IF(AT10&lt;AV10,"×","△")),"")</f>
      </c>
      <c r="AU9" s="99"/>
      <c r="AV9" s="101"/>
      <c r="AX9" s="21">
        <f>IF(O9="○",1,0)+IF(R9="○",1,0)+IF(X9="○",1,0)</f>
        <v>1</v>
      </c>
      <c r="AY9" s="21">
        <f>IF(O9="△",1,0)+IF(R9="△",1,0)+IF(X9="△",1,0)</f>
        <v>0</v>
      </c>
      <c r="AZ9" s="21">
        <f>IF(O9="×",1,0)+IF(R9="×",1,0)+IF(X9="×",1,0)</f>
        <v>2</v>
      </c>
      <c r="BA9" s="27">
        <f>AX9*2+AY9</f>
        <v>2</v>
      </c>
      <c r="BB9" s="28">
        <f>O10+R10+X10</f>
        <v>24</v>
      </c>
      <c r="BC9" s="27">
        <f>BA9*100+BB9</f>
        <v>224</v>
      </c>
      <c r="BD9" s="28"/>
      <c r="BE9" s="27">
        <f>BC9*10+BD9</f>
        <v>2240</v>
      </c>
      <c r="BF9" s="28">
        <f>Q10+T10+Z10</f>
        <v>22</v>
      </c>
      <c r="BG9" s="27">
        <f>BE9*100-BF9</f>
        <v>223978</v>
      </c>
      <c r="BH9" s="30">
        <f>BK9</f>
        <v>3</v>
      </c>
      <c r="BJ9" s="112">
        <f>10000000-BG9</f>
        <v>9776022</v>
      </c>
      <c r="BK9" s="113">
        <f>RANK(BJ9,BJ$5:BJ$12,1)</f>
        <v>3</v>
      </c>
    </row>
    <row r="10" spans="3:63" ht="18.75" customHeight="1">
      <c r="C10" s="106"/>
      <c r="D10" s="108"/>
      <c r="E10" s="110"/>
      <c r="F10" s="100"/>
      <c r="G10" s="100"/>
      <c r="H10" s="100"/>
      <c r="I10" s="102"/>
      <c r="J10" s="104"/>
      <c r="K10" s="10" t="s">
        <v>8</v>
      </c>
      <c r="L10" s="11">
        <f>+Q10+T10+Z10+AK10</f>
        <v>22</v>
      </c>
      <c r="M10" s="116"/>
      <c r="N10" s="13"/>
      <c r="O10" s="7">
        <f>W6</f>
        <v>8</v>
      </c>
      <c r="P10" s="8" t="s">
        <v>5</v>
      </c>
      <c r="Q10" s="9">
        <f>U6</f>
        <v>10</v>
      </c>
      <c r="R10" s="7">
        <f>W8</f>
        <v>6</v>
      </c>
      <c r="S10" s="8" t="s">
        <v>5</v>
      </c>
      <c r="T10" s="9">
        <f>U8</f>
        <v>8</v>
      </c>
      <c r="U10" s="117"/>
      <c r="V10" s="117"/>
      <c r="W10" s="118"/>
      <c r="X10" s="10">
        <v>10</v>
      </c>
      <c r="Y10" s="8" t="s">
        <v>5</v>
      </c>
      <c r="Z10" s="11">
        <v>4</v>
      </c>
      <c r="AT10" s="12"/>
      <c r="AU10" s="8" t="s">
        <v>5</v>
      </c>
      <c r="AV10" s="9"/>
      <c r="AX10" s="22" t="s">
        <v>7</v>
      </c>
      <c r="AY10" s="22" t="s">
        <v>7</v>
      </c>
      <c r="AZ10" s="22" t="s">
        <v>7</v>
      </c>
      <c r="BA10" s="25" t="s">
        <v>13</v>
      </c>
      <c r="BB10" s="22" t="s">
        <v>16</v>
      </c>
      <c r="BC10" s="25" t="s">
        <v>13</v>
      </c>
      <c r="BE10" s="25" t="s">
        <v>13</v>
      </c>
      <c r="BF10" s="22" t="s">
        <v>16</v>
      </c>
      <c r="BG10" s="25" t="s">
        <v>13</v>
      </c>
      <c r="BJ10" s="112"/>
      <c r="BK10" s="114"/>
    </row>
    <row r="11" spans="3:63" ht="18.75" customHeight="1">
      <c r="C11" s="105">
        <v>4</v>
      </c>
      <c r="D11" s="107" t="s">
        <v>40</v>
      </c>
      <c r="E11" s="109">
        <f>IF(O12&gt;Q12,1,0)+IF(R12&gt;T12,1,0)+IF(U12&gt;W12,1,0)+IF(AA12&gt;AK12,1,0)</f>
        <v>1</v>
      </c>
      <c r="F11" s="99" t="s">
        <v>2</v>
      </c>
      <c r="G11" s="99">
        <f>IF(O12+Q12&gt;0,IF(O12=Q12,1,0),0)+IF(R12+T12&gt;0,IF(R12=T12,1,0),0)+IF(U12+W12&gt;0,IF(U12=W12,1,0),0)+IF(AA12+AK12&gt;0,IF(AA12=AK12,1,0),0)</f>
        <v>0</v>
      </c>
      <c r="H11" s="99" t="s">
        <v>2</v>
      </c>
      <c r="I11" s="101">
        <f>IF(O12&lt;Q12,1,0)+IF(R12&lt;T12,1,0)+IF(U12&lt;W12,1,0)+IF(AA12&lt;AK12,1,0)</f>
        <v>2</v>
      </c>
      <c r="J11" s="103">
        <f>E11*2+G11*1</f>
        <v>2</v>
      </c>
      <c r="K11" s="6" t="s">
        <v>3</v>
      </c>
      <c r="L11" s="5">
        <f>+O12+R12+U12+AA12</f>
        <v>19</v>
      </c>
      <c r="M11" s="115">
        <f>IF((E11+G11+I11)&gt;0,BK11,"")</f>
        <v>4</v>
      </c>
      <c r="N11" s="13"/>
      <c r="O11" s="111" t="str">
        <f>IF(O12+Q12&gt;0,IF(O12&gt;Q12,"○",IF(O12&lt;Q12,"×","△")),"")</f>
        <v>×</v>
      </c>
      <c r="P11" s="99"/>
      <c r="Q11" s="101"/>
      <c r="R11" s="111" t="str">
        <f>IF(R12+T12&gt;0,IF(R12&gt;T12,"○",IF(R12&lt;T12,"×","△")),"")</f>
        <v>○</v>
      </c>
      <c r="S11" s="99"/>
      <c r="T11" s="101"/>
      <c r="U11" s="111" t="str">
        <f>IF(U12+W12&gt;0,IF(U12&gt;W12,"○",IF(U12&lt;W12,"×","△")),"")</f>
        <v>×</v>
      </c>
      <c r="V11" s="99"/>
      <c r="W11" s="101"/>
      <c r="X11" s="117"/>
      <c r="Y11" s="117"/>
      <c r="Z11" s="118"/>
      <c r="AT11" s="111">
        <f>IF(AT12+AV12&gt;0,IF(AT12&gt;AV12,"○",IF(AT12&lt;AV12,"×","△")),"")</f>
      </c>
      <c r="AU11" s="99"/>
      <c r="AV11" s="101"/>
      <c r="AX11" s="21">
        <f>IF(O11="○",1,0)+IF(R11="○",1,0)+IF(U11="○",1,0)</f>
        <v>1</v>
      </c>
      <c r="AY11" s="21">
        <f>IF(O11="△",1,0)+IF(R11="△",1,0)+IF(U11="△",1,0)</f>
        <v>0</v>
      </c>
      <c r="AZ11" s="21">
        <f>IF(O11="×",1,0)+IF(R11="×",1,0)+IF(U11="×",1,0)</f>
        <v>2</v>
      </c>
      <c r="BA11" s="27">
        <f>AX11*2+AY11</f>
        <v>2</v>
      </c>
      <c r="BB11" s="28">
        <f>O12+R12+U12</f>
        <v>19</v>
      </c>
      <c r="BC11" s="27">
        <f>BA11*100+BB11</f>
        <v>219</v>
      </c>
      <c r="BD11" s="28"/>
      <c r="BE11" s="27">
        <f>BC11*10+BD11</f>
        <v>2190</v>
      </c>
      <c r="BF11" s="28">
        <f>Q12+T12+W12</f>
        <v>24</v>
      </c>
      <c r="BG11" s="27">
        <f>BE11*100-BF11</f>
        <v>218976</v>
      </c>
      <c r="BH11" s="30">
        <f>BK11</f>
        <v>4</v>
      </c>
      <c r="BJ11" s="112">
        <f>10000000-BG11</f>
        <v>9781024</v>
      </c>
      <c r="BK11" s="113">
        <f>RANK(BJ11,BJ$5:BJ$12,1)</f>
        <v>4</v>
      </c>
    </row>
    <row r="12" spans="3:63" ht="18.75" customHeight="1">
      <c r="C12" s="106"/>
      <c r="D12" s="108"/>
      <c r="E12" s="110"/>
      <c r="F12" s="100"/>
      <c r="G12" s="100"/>
      <c r="H12" s="100"/>
      <c r="I12" s="102"/>
      <c r="J12" s="104"/>
      <c r="K12" s="10" t="s">
        <v>8</v>
      </c>
      <c r="L12" s="11">
        <f>+Q12+T12+W12+AK12</f>
        <v>24</v>
      </c>
      <c r="M12" s="116"/>
      <c r="N12" s="13"/>
      <c r="O12" s="7">
        <f>+Z6</f>
        <v>6</v>
      </c>
      <c r="P12" s="8" t="s">
        <v>5</v>
      </c>
      <c r="Q12" s="9">
        <f>+X6</f>
        <v>9</v>
      </c>
      <c r="R12" s="7">
        <f>+Z8</f>
        <v>9</v>
      </c>
      <c r="S12" s="8" t="s">
        <v>5</v>
      </c>
      <c r="T12" s="9">
        <f>+X8</f>
        <v>5</v>
      </c>
      <c r="U12" s="7">
        <f>+Z10</f>
        <v>4</v>
      </c>
      <c r="V12" s="8" t="s">
        <v>5</v>
      </c>
      <c r="W12" s="9">
        <f>+X10</f>
        <v>10</v>
      </c>
      <c r="X12" s="117"/>
      <c r="Y12" s="117"/>
      <c r="Z12" s="118"/>
      <c r="AT12" s="12"/>
      <c r="AU12" s="8" t="s">
        <v>5</v>
      </c>
      <c r="AV12" s="9"/>
      <c r="AX12" s="22" t="s">
        <v>7</v>
      </c>
      <c r="AY12" s="22" t="s">
        <v>7</v>
      </c>
      <c r="AZ12" s="22" t="s">
        <v>7</v>
      </c>
      <c r="BA12" s="25" t="s">
        <v>13</v>
      </c>
      <c r="BB12" s="22" t="s">
        <v>16</v>
      </c>
      <c r="BC12" s="25" t="s">
        <v>13</v>
      </c>
      <c r="BE12" s="25" t="s">
        <v>13</v>
      </c>
      <c r="BF12" s="22" t="s">
        <v>16</v>
      </c>
      <c r="BG12" s="25" t="s">
        <v>13</v>
      </c>
      <c r="BJ12" s="112"/>
      <c r="BK12" s="114"/>
    </row>
    <row r="13" spans="54:58" ht="18.75" customHeight="1">
      <c r="BB13" s="3" t="s">
        <v>21</v>
      </c>
      <c r="BD13" s="3" t="s">
        <v>18</v>
      </c>
      <c r="BF13" s="3" t="s">
        <v>21</v>
      </c>
    </row>
    <row r="14" spans="3:60" ht="18.75" customHeight="1">
      <c r="C14" s="137" t="s">
        <v>25</v>
      </c>
      <c r="D14" s="138"/>
      <c r="E14" s="124" t="s">
        <v>6</v>
      </c>
      <c r="F14" s="125"/>
      <c r="G14" s="125"/>
      <c r="H14" s="125"/>
      <c r="I14" s="64"/>
      <c r="J14" s="4" t="s">
        <v>0</v>
      </c>
      <c r="K14" s="119" t="s">
        <v>4</v>
      </c>
      <c r="L14" s="121"/>
      <c r="M14" s="4" t="s">
        <v>1</v>
      </c>
      <c r="N14" s="13"/>
      <c r="O14" s="120">
        <f>+C15</f>
        <v>1</v>
      </c>
      <c r="P14" s="120"/>
      <c r="Q14" s="121"/>
      <c r="R14" s="120">
        <f>C17</f>
        <v>2</v>
      </c>
      <c r="S14" s="120"/>
      <c r="T14" s="121"/>
      <c r="U14" s="119">
        <f>C19</f>
        <v>3</v>
      </c>
      <c r="V14" s="120"/>
      <c r="W14" s="121"/>
      <c r="X14" s="119">
        <f>C21</f>
        <v>4</v>
      </c>
      <c r="Y14" s="120"/>
      <c r="Z14" s="121"/>
      <c r="AX14" s="22" t="s">
        <v>10</v>
      </c>
      <c r="AY14" s="22" t="s">
        <v>9</v>
      </c>
      <c r="AZ14" s="22" t="s">
        <v>11</v>
      </c>
      <c r="BA14" s="25" t="s">
        <v>12</v>
      </c>
      <c r="BB14" s="22" t="s">
        <v>15</v>
      </c>
      <c r="BC14" s="25" t="s">
        <v>17</v>
      </c>
      <c r="BD14" s="3" t="s">
        <v>19</v>
      </c>
      <c r="BE14" s="25" t="s">
        <v>17</v>
      </c>
      <c r="BF14" s="3" t="s">
        <v>20</v>
      </c>
      <c r="BG14" s="25" t="s">
        <v>17</v>
      </c>
      <c r="BH14" s="26" t="s">
        <v>1</v>
      </c>
    </row>
    <row r="15" spans="3:63" ht="18.75" customHeight="1">
      <c r="C15" s="122">
        <v>1</v>
      </c>
      <c r="D15" s="123" t="s">
        <v>41</v>
      </c>
      <c r="E15" s="109">
        <f>IF(R16&gt;T16,1,0)+IF(U16&gt;W16,1,0)+IF(X16&gt;Z16,1,0)+IF(AA16&gt;AK16,1,0)</f>
        <v>3</v>
      </c>
      <c r="F15" s="99" t="s">
        <v>2</v>
      </c>
      <c r="G15" s="99">
        <f>IF(R16+T16&gt;0,IF(R16=T16,1,0),0)+IF(U16+W16&gt;0,IF(U16=W16,1,0),0)+IF(X16+Z16&gt;0,IF(X16=Z16,1,0),0)+IF(AA16+AK16&gt;0,IF(AA16=AK16,1,0),0)</f>
        <v>0</v>
      </c>
      <c r="H15" s="99" t="s">
        <v>2</v>
      </c>
      <c r="I15" s="101">
        <f>IF(R16&lt;T16,1,0)+IF(U16&lt;W16,1,0)+IF(X16&lt;Z16,1,0)+IF(AA16&lt;AK16,1,0)</f>
        <v>0</v>
      </c>
      <c r="J15" s="103">
        <f>E15*2+G15*1</f>
        <v>6</v>
      </c>
      <c r="K15" s="6" t="s">
        <v>3</v>
      </c>
      <c r="L15" s="5">
        <f>+R16+U16+X16+AA16</f>
        <v>27</v>
      </c>
      <c r="M15" s="115">
        <f>IF((E15+G15+I15)&gt;0,BK15,"")</f>
        <v>1</v>
      </c>
      <c r="N15" s="13"/>
      <c r="O15" s="117"/>
      <c r="P15" s="117"/>
      <c r="Q15" s="118"/>
      <c r="R15" s="111" t="str">
        <f>IF(R16+T16&gt;0,IF(R16&gt;T16,"○",IF(R16&lt;T16,"×","△")),"")</f>
        <v>○</v>
      </c>
      <c r="S15" s="99"/>
      <c r="T15" s="101"/>
      <c r="U15" s="111" t="str">
        <f>IF(U16+W16&gt;0,IF(U16&gt;W16,"○",IF(U16&lt;W16,"×","△")),"")</f>
        <v>○</v>
      </c>
      <c r="V15" s="99"/>
      <c r="W15" s="101"/>
      <c r="X15" s="111" t="str">
        <f>IF(X16+Z16&gt;0,IF(X16&gt;Z16,"○",IF(X16&lt;Z16,"×","△")),"")</f>
        <v>○</v>
      </c>
      <c r="Y15" s="99"/>
      <c r="Z15" s="101"/>
      <c r="AT15" s="111">
        <f>IF(AT16+AV16&gt;0,IF(AT16&gt;AV16,"○",IF(AT16&lt;AV16,"×","△")),"")</f>
      </c>
      <c r="AU15" s="99"/>
      <c r="AV15" s="101"/>
      <c r="AX15" s="21">
        <f>IF(R15="○",1,0)+IF(U15="○",1,0)+IF(X15="○",1,0)</f>
        <v>3</v>
      </c>
      <c r="AY15" s="21">
        <f>IF(R15="△",1,0)+IF(U15="△",1,0)+IF(X15="△",1,0)</f>
        <v>0</v>
      </c>
      <c r="AZ15" s="21">
        <f>IF(R15="×",1,0)+IF(U15="×",1,0)+IF(X15="×",1,0)</f>
        <v>0</v>
      </c>
      <c r="BA15" s="27">
        <f>AX15*2+AY15</f>
        <v>6</v>
      </c>
      <c r="BB15" s="28">
        <f>R16+U16+X16</f>
        <v>27</v>
      </c>
      <c r="BC15" s="27">
        <f>BA15*100+BB15</f>
        <v>627</v>
      </c>
      <c r="BD15" s="28"/>
      <c r="BE15" s="27">
        <f>BC15*10+BD15</f>
        <v>6270</v>
      </c>
      <c r="BF15" s="28">
        <f>T16+W16+Z16</f>
        <v>17</v>
      </c>
      <c r="BG15" s="27">
        <f>BE15*100-BF15</f>
        <v>626983</v>
      </c>
      <c r="BH15" s="30">
        <f>BK15</f>
        <v>1</v>
      </c>
      <c r="BJ15" s="112">
        <f>10000000-BG15</f>
        <v>9373017</v>
      </c>
      <c r="BK15" s="113">
        <f>RANK(BJ15,BJ$15:BJ$22,1)</f>
        <v>1</v>
      </c>
    </row>
    <row r="16" spans="3:63" ht="18.75" customHeight="1">
      <c r="C16" s="106"/>
      <c r="D16" s="108"/>
      <c r="E16" s="110"/>
      <c r="F16" s="100"/>
      <c r="G16" s="100"/>
      <c r="H16" s="100"/>
      <c r="I16" s="102"/>
      <c r="J16" s="104"/>
      <c r="K16" s="10" t="s">
        <v>8</v>
      </c>
      <c r="L16" s="11">
        <f>+T16+W16+Z16+AK16</f>
        <v>17</v>
      </c>
      <c r="M16" s="116"/>
      <c r="N16" s="13"/>
      <c r="O16" s="117"/>
      <c r="P16" s="117"/>
      <c r="Q16" s="118"/>
      <c r="R16" s="7">
        <v>10</v>
      </c>
      <c r="S16" s="8" t="s">
        <v>5</v>
      </c>
      <c r="T16" s="9">
        <v>3</v>
      </c>
      <c r="U16" s="7">
        <v>9</v>
      </c>
      <c r="V16" s="8" t="s">
        <v>5</v>
      </c>
      <c r="W16" s="9">
        <v>8</v>
      </c>
      <c r="X16" s="12">
        <v>8</v>
      </c>
      <c r="Y16" s="8" t="s">
        <v>5</v>
      </c>
      <c r="Z16" s="9">
        <v>6</v>
      </c>
      <c r="AT16" s="12"/>
      <c r="AU16" s="8" t="s">
        <v>5</v>
      </c>
      <c r="AV16" s="9"/>
      <c r="AX16" s="22" t="s">
        <v>7</v>
      </c>
      <c r="AY16" s="22" t="s">
        <v>7</v>
      </c>
      <c r="AZ16" s="22" t="s">
        <v>7</v>
      </c>
      <c r="BA16" s="25" t="s">
        <v>13</v>
      </c>
      <c r="BB16" s="22" t="s">
        <v>16</v>
      </c>
      <c r="BC16" s="25" t="s">
        <v>13</v>
      </c>
      <c r="BE16" s="25" t="s">
        <v>13</v>
      </c>
      <c r="BF16" s="22" t="s">
        <v>16</v>
      </c>
      <c r="BG16" s="25" t="s">
        <v>13</v>
      </c>
      <c r="BJ16" s="112"/>
      <c r="BK16" s="114"/>
    </row>
    <row r="17" spans="3:63" ht="18.75" customHeight="1">
      <c r="C17" s="105">
        <v>2</v>
      </c>
      <c r="D17" s="107" t="s">
        <v>42</v>
      </c>
      <c r="E17" s="109">
        <f>IF(O18&gt;Q18,1,0)+IF(U18&gt;W18,1,0)+IF(X18&gt;Z18,1,0)+IF(AA18&gt;AK18,1,0)</f>
        <v>1</v>
      </c>
      <c r="F17" s="99" t="s">
        <v>2</v>
      </c>
      <c r="G17" s="99">
        <f>IF(O18+Q18&gt;0,IF(O18=Q18,1,0),0)+IF(U18+W18&gt;0,IF(U18=W18,1,0),0)+IF(X18+Z18&gt;0,IF(X18=Z18,1,0),0)+IF(AA18+AK18&gt;0,IF(AA18=AK18,1,0),0)</f>
        <v>0</v>
      </c>
      <c r="H17" s="99" t="s">
        <v>2</v>
      </c>
      <c r="I17" s="101">
        <f>IF(O18&lt;Q18,1,0)+IF(U18&lt;W18,1,0)+IF(X18&lt;Z18,1,0)+IF(AA18&lt;AK18,1,0)</f>
        <v>2</v>
      </c>
      <c r="J17" s="103">
        <f>E17*2+G17*1</f>
        <v>2</v>
      </c>
      <c r="K17" s="6" t="s">
        <v>3</v>
      </c>
      <c r="L17" s="5">
        <f>+O18+U18+X18+AA18</f>
        <v>19</v>
      </c>
      <c r="M17" s="115">
        <f>IF((E17+G17+I17)&gt;0,BK17,"")</f>
        <v>3</v>
      </c>
      <c r="N17" s="13"/>
      <c r="O17" s="111" t="str">
        <f>IF(O18+Q18&gt;0,IF(O18&gt;Q18,"○",IF(O18&lt;Q18,"×","△")),"")</f>
        <v>×</v>
      </c>
      <c r="P17" s="99"/>
      <c r="Q17" s="101"/>
      <c r="R17" s="117"/>
      <c r="S17" s="117"/>
      <c r="T17" s="118"/>
      <c r="U17" s="111" t="str">
        <f>IF(U18+W18&gt;0,IF(U18&gt;W18,"○",IF(U18&lt;W18,"×","△")),"")</f>
        <v>×</v>
      </c>
      <c r="V17" s="99"/>
      <c r="W17" s="101"/>
      <c r="X17" s="111" t="str">
        <f>IF(X18+Z18&gt;0,IF(X18&gt;Z18,"○",IF(X18&lt;Z18,"×","△")),"")</f>
        <v>○</v>
      </c>
      <c r="Y17" s="99"/>
      <c r="Z17" s="101"/>
      <c r="AT17" s="111">
        <f>IF(AT18+AV18&gt;0,IF(AT18&gt;AV18,"○",IF(AT18&lt;AV18,"×","△")),"")</f>
      </c>
      <c r="AU17" s="99"/>
      <c r="AV17" s="101"/>
      <c r="AX17" s="21">
        <f>IF(O17="○",1,0)+IF(U17="○",1,0)+IF(X17="○",1,0)</f>
        <v>1</v>
      </c>
      <c r="AY17" s="21">
        <f>IF(O17="△",1,0)+IF(U17="△",1,0)+IF(X17="△",1,0)</f>
        <v>0</v>
      </c>
      <c r="AZ17" s="21">
        <f>IF(O17="×",1,0)+IF(U17="×",1,0)+IF(X17="×",1,0)</f>
        <v>2</v>
      </c>
      <c r="BA17" s="27">
        <f>AX17*2+AY17</f>
        <v>2</v>
      </c>
      <c r="BB17" s="28">
        <f>O18+U18+X18</f>
        <v>19</v>
      </c>
      <c r="BC17" s="27">
        <f>BA17*100+BB17</f>
        <v>219</v>
      </c>
      <c r="BD17" s="28"/>
      <c r="BE17" s="27">
        <f>BC17*10+BD17</f>
        <v>2190</v>
      </c>
      <c r="BF17" s="28">
        <f>Q18+W18+Z18</f>
        <v>19</v>
      </c>
      <c r="BG17" s="27">
        <f>BE17*100-BF17</f>
        <v>218981</v>
      </c>
      <c r="BH17" s="30">
        <f>BK17</f>
        <v>3</v>
      </c>
      <c r="BJ17" s="112">
        <f>10000000-BG17</f>
        <v>9781019</v>
      </c>
      <c r="BK17" s="113">
        <f>RANK(BJ17,BJ$15:BJ$22,1)</f>
        <v>3</v>
      </c>
    </row>
    <row r="18" spans="3:63" ht="18.75" customHeight="1">
      <c r="C18" s="106"/>
      <c r="D18" s="108"/>
      <c r="E18" s="110"/>
      <c r="F18" s="100"/>
      <c r="G18" s="100"/>
      <c r="H18" s="100"/>
      <c r="I18" s="102"/>
      <c r="J18" s="104"/>
      <c r="K18" s="10" t="s">
        <v>8</v>
      </c>
      <c r="L18" s="11">
        <f>+Q18+W18+Z18+AK18</f>
        <v>19</v>
      </c>
      <c r="M18" s="116"/>
      <c r="N18" s="13"/>
      <c r="O18" s="7">
        <f>T16</f>
        <v>3</v>
      </c>
      <c r="P18" s="8" t="s">
        <v>5</v>
      </c>
      <c r="Q18" s="9">
        <f>R16</f>
        <v>10</v>
      </c>
      <c r="R18" s="117"/>
      <c r="S18" s="117"/>
      <c r="T18" s="118"/>
      <c r="U18" s="7">
        <v>5</v>
      </c>
      <c r="V18" s="8" t="s">
        <v>5</v>
      </c>
      <c r="W18" s="9">
        <v>7</v>
      </c>
      <c r="X18" s="12">
        <v>11</v>
      </c>
      <c r="Y18" s="8" t="s">
        <v>5</v>
      </c>
      <c r="Z18" s="9">
        <v>2</v>
      </c>
      <c r="AT18" s="12"/>
      <c r="AU18" s="8" t="s">
        <v>5</v>
      </c>
      <c r="AV18" s="9"/>
      <c r="AX18" s="22" t="s">
        <v>7</v>
      </c>
      <c r="AY18" s="22" t="s">
        <v>7</v>
      </c>
      <c r="AZ18" s="22" t="s">
        <v>7</v>
      </c>
      <c r="BA18" s="25" t="s">
        <v>13</v>
      </c>
      <c r="BB18" s="22" t="s">
        <v>16</v>
      </c>
      <c r="BC18" s="25" t="s">
        <v>13</v>
      </c>
      <c r="BE18" s="25" t="s">
        <v>13</v>
      </c>
      <c r="BF18" s="22" t="s">
        <v>16</v>
      </c>
      <c r="BG18" s="25" t="s">
        <v>13</v>
      </c>
      <c r="BJ18" s="112"/>
      <c r="BK18" s="114"/>
    </row>
    <row r="19" spans="3:63" ht="18.75" customHeight="1">
      <c r="C19" s="105">
        <v>3</v>
      </c>
      <c r="D19" s="107" t="s">
        <v>43</v>
      </c>
      <c r="E19" s="109">
        <f>IF(O20&gt;Q20,1,0)+IF(R20&gt;T20,1,0)+IF(X20&gt;Z20,1,0)+IF(AA20&gt;AK20,1,0)</f>
        <v>2</v>
      </c>
      <c r="F19" s="99" t="s">
        <v>2</v>
      </c>
      <c r="G19" s="99">
        <f>IF(O20+Q20&gt;0,IF(O20=Q20,1,0),0)+IF(R20+T20&gt;0,IF(R20=T20,1,0),0)+IF(X20+Z20&gt;0,IF(X20=Z20,1,0),0)+IF(AA20+AK20&gt;0,IF(AA20=AK20,1,0),0)</f>
        <v>0</v>
      </c>
      <c r="H19" s="99" t="s">
        <v>2</v>
      </c>
      <c r="I19" s="101">
        <f>IF(O20&lt;Q20,1,0)+IF(R20&lt;T20,1,0)+IF(X20&lt;Z20,1,0)+IF(AA20&lt;AK20,1,0)</f>
        <v>1</v>
      </c>
      <c r="J19" s="103">
        <f>E19*2+G19*1</f>
        <v>4</v>
      </c>
      <c r="K19" s="6" t="s">
        <v>3</v>
      </c>
      <c r="L19" s="5">
        <f>+O20+R20+X20+AA20</f>
        <v>25</v>
      </c>
      <c r="M19" s="115">
        <f>IF((E19+G19+I19)&gt;0,BK19,"")</f>
        <v>2</v>
      </c>
      <c r="N19" s="13"/>
      <c r="O19" s="111" t="str">
        <f>IF(O20+Q20&gt;0,IF(O20&gt;Q20,"○",IF(O20&lt;Q20,"×","△")),"")</f>
        <v>×</v>
      </c>
      <c r="P19" s="99"/>
      <c r="Q19" s="101"/>
      <c r="R19" s="111" t="str">
        <f>IF(R20+T20&gt;0,IF(R20&gt;T20,"○",IF(R20&lt;T20,"×","△")),"")</f>
        <v>○</v>
      </c>
      <c r="S19" s="99"/>
      <c r="T19" s="101"/>
      <c r="U19" s="117"/>
      <c r="V19" s="117"/>
      <c r="W19" s="118"/>
      <c r="X19" s="111" t="str">
        <f>IF(X20+Z20&gt;0,IF(X20&gt;Z20,"○",IF(X20&lt;Z20,"×","△")),"")</f>
        <v>○</v>
      </c>
      <c r="Y19" s="99"/>
      <c r="Z19" s="101"/>
      <c r="AT19" s="111">
        <f>IF(AT20+AV20&gt;0,IF(AT20&gt;AV20,"○",IF(AT20&lt;AV20,"×","△")),"")</f>
      </c>
      <c r="AU19" s="99"/>
      <c r="AV19" s="101"/>
      <c r="AX19" s="21">
        <f>IF(O19="○",1,0)+IF(R19="○",1,0)+IF(X19="○",1,0)</f>
        <v>2</v>
      </c>
      <c r="AY19" s="21">
        <f>IF(O19="△",1,0)+IF(R19="△",1,0)+IF(X19="△",1,0)</f>
        <v>0</v>
      </c>
      <c r="AZ19" s="21">
        <f>IF(O19="×",1,0)+IF(R19="×",1,0)+IF(X19="×",1,0)</f>
        <v>1</v>
      </c>
      <c r="BA19" s="27">
        <f>AX19*2+AY19</f>
        <v>4</v>
      </c>
      <c r="BB19" s="28">
        <f>O20+R20+X20</f>
        <v>25</v>
      </c>
      <c r="BC19" s="27">
        <f>BA19*100+BB19</f>
        <v>425</v>
      </c>
      <c r="BD19" s="28"/>
      <c r="BE19" s="27">
        <f>BC19*10+BD19</f>
        <v>4250</v>
      </c>
      <c r="BF19" s="28">
        <f>Q20+T20+Z20</f>
        <v>19</v>
      </c>
      <c r="BG19" s="27">
        <f>BE19*100-BF19</f>
        <v>424981</v>
      </c>
      <c r="BH19" s="30">
        <f>BK19</f>
        <v>2</v>
      </c>
      <c r="BJ19" s="112">
        <f>10000000-BG19</f>
        <v>9575019</v>
      </c>
      <c r="BK19" s="113">
        <f>RANK(BJ19,BJ$15:BJ$22,1)</f>
        <v>2</v>
      </c>
    </row>
    <row r="20" spans="3:63" ht="18.75" customHeight="1">
      <c r="C20" s="106"/>
      <c r="D20" s="108"/>
      <c r="E20" s="110"/>
      <c r="F20" s="100"/>
      <c r="G20" s="100"/>
      <c r="H20" s="100"/>
      <c r="I20" s="102"/>
      <c r="J20" s="104"/>
      <c r="K20" s="10" t="s">
        <v>8</v>
      </c>
      <c r="L20" s="11">
        <f>+Q20+T20+Z20+AK20</f>
        <v>19</v>
      </c>
      <c r="M20" s="116"/>
      <c r="N20" s="13"/>
      <c r="O20" s="7">
        <f>W16</f>
        <v>8</v>
      </c>
      <c r="P20" s="8" t="s">
        <v>5</v>
      </c>
      <c r="Q20" s="9">
        <f>U16</f>
        <v>9</v>
      </c>
      <c r="R20" s="7">
        <f>W18</f>
        <v>7</v>
      </c>
      <c r="S20" s="8" t="s">
        <v>5</v>
      </c>
      <c r="T20" s="9">
        <f>U18</f>
        <v>5</v>
      </c>
      <c r="U20" s="117"/>
      <c r="V20" s="117"/>
      <c r="W20" s="118"/>
      <c r="X20" s="10">
        <v>10</v>
      </c>
      <c r="Y20" s="8" t="s">
        <v>5</v>
      </c>
      <c r="Z20" s="11">
        <v>5</v>
      </c>
      <c r="AT20" s="12"/>
      <c r="AU20" s="8" t="s">
        <v>5</v>
      </c>
      <c r="AV20" s="9"/>
      <c r="AX20" s="22" t="s">
        <v>7</v>
      </c>
      <c r="AY20" s="22" t="s">
        <v>7</v>
      </c>
      <c r="AZ20" s="22" t="s">
        <v>7</v>
      </c>
      <c r="BA20" s="25" t="s">
        <v>13</v>
      </c>
      <c r="BB20" s="22" t="s">
        <v>16</v>
      </c>
      <c r="BC20" s="25" t="s">
        <v>13</v>
      </c>
      <c r="BE20" s="25" t="s">
        <v>13</v>
      </c>
      <c r="BF20" s="22" t="s">
        <v>16</v>
      </c>
      <c r="BG20" s="25" t="s">
        <v>13</v>
      </c>
      <c r="BJ20" s="112"/>
      <c r="BK20" s="114"/>
    </row>
    <row r="21" spans="3:63" ht="18.75" customHeight="1">
      <c r="C21" s="105">
        <v>4</v>
      </c>
      <c r="D21" s="107" t="s">
        <v>44</v>
      </c>
      <c r="E21" s="109">
        <f>IF(O22&gt;Q22,1,0)+IF(R22&gt;T22,1,0)+IF(U22&gt;W22,1,0)+IF(AA22&gt;AK22,1,0)</f>
        <v>0</v>
      </c>
      <c r="F21" s="99" t="s">
        <v>2</v>
      </c>
      <c r="G21" s="99">
        <f>IF(O22+Q22&gt;0,IF(O22=Q22,1,0),0)+IF(R22+T22&gt;0,IF(R22=T22,1,0),0)+IF(U22+W22&gt;0,IF(U22=W22,1,0),0)+IF(AA22+AK22&gt;0,IF(AA22=AK22,1,0),0)</f>
        <v>0</v>
      </c>
      <c r="H21" s="99" t="s">
        <v>2</v>
      </c>
      <c r="I21" s="101">
        <f>IF(O22&lt;Q22,1,0)+IF(R22&lt;T22,1,0)+IF(U22&lt;W22,1,0)+IF(AA22&lt;AK22,1,0)</f>
        <v>3</v>
      </c>
      <c r="J21" s="103">
        <f>E21*2+G21*1</f>
        <v>0</v>
      </c>
      <c r="K21" s="6" t="s">
        <v>3</v>
      </c>
      <c r="L21" s="5">
        <f>+O22+R22+U22+AA22</f>
        <v>13</v>
      </c>
      <c r="M21" s="115">
        <f>IF((E21+G21+I21)&gt;0,BK21,"")</f>
        <v>4</v>
      </c>
      <c r="N21" s="13"/>
      <c r="O21" s="111" t="str">
        <f>IF(O22+Q22&gt;0,IF(O22&gt;Q22,"○",IF(O22&lt;Q22,"×","△")),"")</f>
        <v>×</v>
      </c>
      <c r="P21" s="99"/>
      <c r="Q21" s="101"/>
      <c r="R21" s="111" t="str">
        <f>IF(R22+T22&gt;0,IF(R22&gt;T22,"○",IF(R22&lt;T22,"×","△")),"")</f>
        <v>×</v>
      </c>
      <c r="S21" s="99"/>
      <c r="T21" s="101"/>
      <c r="U21" s="111" t="str">
        <f>IF(U22+W22&gt;0,IF(U22&gt;W22,"○",IF(U22&lt;W22,"×","△")),"")</f>
        <v>×</v>
      </c>
      <c r="V21" s="99"/>
      <c r="W21" s="101"/>
      <c r="X21" s="117"/>
      <c r="Y21" s="117"/>
      <c r="Z21" s="118"/>
      <c r="AT21" s="111">
        <f>IF(AT22+AV22&gt;0,IF(AT22&gt;AV22,"○",IF(AT22&lt;AV22,"×","△")),"")</f>
      </c>
      <c r="AU21" s="99"/>
      <c r="AV21" s="101"/>
      <c r="AX21" s="21">
        <f>IF(O21="○",1,0)+IF(R21="○",1,0)+IF(U21="○",1,0)</f>
        <v>0</v>
      </c>
      <c r="AY21" s="21">
        <f>IF(O21="△",1,0)+IF(R21="△",1,0)+IF(U21="△",1,0)</f>
        <v>0</v>
      </c>
      <c r="AZ21" s="21">
        <f>IF(O21="×",1,0)+IF(R21="×",1,0)+IF(U21="×",1,0)</f>
        <v>3</v>
      </c>
      <c r="BA21" s="27">
        <f>AX21*2+AY21</f>
        <v>0</v>
      </c>
      <c r="BB21" s="28">
        <f>O22+R22+U22</f>
        <v>13</v>
      </c>
      <c r="BC21" s="27">
        <f>BA21*100+BB21</f>
        <v>13</v>
      </c>
      <c r="BD21" s="28"/>
      <c r="BE21" s="27">
        <f>BC21*10+BD21</f>
        <v>130</v>
      </c>
      <c r="BF21" s="28">
        <f>Q22+T22+W22</f>
        <v>29</v>
      </c>
      <c r="BG21" s="27">
        <f>BE21*100-BF21</f>
        <v>12971</v>
      </c>
      <c r="BH21" s="30">
        <f>BK21</f>
        <v>4</v>
      </c>
      <c r="BJ21" s="112">
        <f>10000000-BG21</f>
        <v>9987029</v>
      </c>
      <c r="BK21" s="113">
        <f>RANK(BJ21,BJ$15:BJ$22,1)</f>
        <v>4</v>
      </c>
    </row>
    <row r="22" spans="3:63" ht="18.75" customHeight="1">
      <c r="C22" s="106"/>
      <c r="D22" s="108"/>
      <c r="E22" s="110"/>
      <c r="F22" s="100"/>
      <c r="G22" s="100"/>
      <c r="H22" s="100"/>
      <c r="I22" s="102"/>
      <c r="J22" s="104"/>
      <c r="K22" s="10" t="s">
        <v>8</v>
      </c>
      <c r="L22" s="11">
        <f>+Q22+T22+W22+AK22</f>
        <v>29</v>
      </c>
      <c r="M22" s="116"/>
      <c r="N22" s="13"/>
      <c r="O22" s="7">
        <f>+Z16</f>
        <v>6</v>
      </c>
      <c r="P22" s="8" t="s">
        <v>5</v>
      </c>
      <c r="Q22" s="9">
        <f>+X16</f>
        <v>8</v>
      </c>
      <c r="R22" s="7">
        <f>+Z18</f>
        <v>2</v>
      </c>
      <c r="S22" s="8" t="s">
        <v>5</v>
      </c>
      <c r="T22" s="9">
        <f>+X18</f>
        <v>11</v>
      </c>
      <c r="U22" s="7">
        <f>+Z20</f>
        <v>5</v>
      </c>
      <c r="V22" s="8" t="s">
        <v>5</v>
      </c>
      <c r="W22" s="9">
        <f>+X20</f>
        <v>10</v>
      </c>
      <c r="X22" s="117"/>
      <c r="Y22" s="117"/>
      <c r="Z22" s="118"/>
      <c r="AT22" s="12"/>
      <c r="AU22" s="8" t="s">
        <v>5</v>
      </c>
      <c r="AV22" s="9"/>
      <c r="AX22" s="22" t="s">
        <v>7</v>
      </c>
      <c r="AY22" s="22" t="s">
        <v>7</v>
      </c>
      <c r="AZ22" s="22" t="s">
        <v>7</v>
      </c>
      <c r="BA22" s="25" t="s">
        <v>13</v>
      </c>
      <c r="BB22" s="22" t="s">
        <v>16</v>
      </c>
      <c r="BC22" s="25" t="s">
        <v>13</v>
      </c>
      <c r="BE22" s="25" t="s">
        <v>13</v>
      </c>
      <c r="BF22" s="22" t="s">
        <v>16</v>
      </c>
      <c r="BG22" s="25" t="s">
        <v>13</v>
      </c>
      <c r="BJ22" s="112"/>
      <c r="BK22" s="114"/>
    </row>
    <row r="23" spans="54:58" ht="18.75" customHeight="1">
      <c r="BB23" s="3" t="s">
        <v>21</v>
      </c>
      <c r="BD23" s="3" t="s">
        <v>18</v>
      </c>
      <c r="BF23" s="3" t="s">
        <v>21</v>
      </c>
    </row>
    <row r="24" spans="3:60" ht="18.75" customHeight="1">
      <c r="C24" s="137" t="s">
        <v>26</v>
      </c>
      <c r="D24" s="138"/>
      <c r="E24" s="124" t="s">
        <v>6</v>
      </c>
      <c r="F24" s="125"/>
      <c r="G24" s="125"/>
      <c r="H24" s="125"/>
      <c r="I24" s="64"/>
      <c r="J24" s="4" t="s">
        <v>0</v>
      </c>
      <c r="K24" s="119" t="s">
        <v>4</v>
      </c>
      <c r="L24" s="121"/>
      <c r="M24" s="4" t="s">
        <v>1</v>
      </c>
      <c r="N24" s="13"/>
      <c r="O24" s="120">
        <f>+C25</f>
        <v>1</v>
      </c>
      <c r="P24" s="120"/>
      <c r="Q24" s="121"/>
      <c r="R24" s="120">
        <f>C27</f>
        <v>2</v>
      </c>
      <c r="S24" s="120"/>
      <c r="T24" s="121"/>
      <c r="U24" s="119">
        <f>C29</f>
        <v>3</v>
      </c>
      <c r="V24" s="120"/>
      <c r="W24" s="121"/>
      <c r="X24" s="119">
        <f>C31</f>
        <v>4</v>
      </c>
      <c r="Y24" s="120"/>
      <c r="Z24" s="121"/>
      <c r="AX24" s="22" t="s">
        <v>10</v>
      </c>
      <c r="AY24" s="22" t="s">
        <v>9</v>
      </c>
      <c r="AZ24" s="22" t="s">
        <v>11</v>
      </c>
      <c r="BA24" s="25" t="s">
        <v>12</v>
      </c>
      <c r="BB24" s="22" t="s">
        <v>15</v>
      </c>
      <c r="BC24" s="25" t="s">
        <v>17</v>
      </c>
      <c r="BD24" s="3" t="s">
        <v>19</v>
      </c>
      <c r="BE24" s="25" t="s">
        <v>17</v>
      </c>
      <c r="BF24" s="3" t="s">
        <v>20</v>
      </c>
      <c r="BG24" s="25" t="s">
        <v>17</v>
      </c>
      <c r="BH24" s="26" t="s">
        <v>1</v>
      </c>
    </row>
    <row r="25" spans="3:63" ht="18.75" customHeight="1">
      <c r="C25" s="122">
        <v>1</v>
      </c>
      <c r="D25" s="123" t="s">
        <v>45</v>
      </c>
      <c r="E25" s="109">
        <f>IF(R26&gt;T26,1,0)+IF(U26&gt;W26,1,0)+IF(X26&gt;Z26,1,0)+IF(AA26&gt;AK26,1,0)</f>
        <v>3</v>
      </c>
      <c r="F25" s="99" t="s">
        <v>2</v>
      </c>
      <c r="G25" s="99">
        <f>IF(R26+T26&gt;0,IF(R26=T26,1,0),0)+IF(U26+W26&gt;0,IF(U26=W26,1,0),0)+IF(X26+Z26&gt;0,IF(X26=Z26,1,0),0)+IF(AA26+AK26&gt;0,IF(AA26=AK26,1,0),0)</f>
        <v>0</v>
      </c>
      <c r="H25" s="99" t="s">
        <v>2</v>
      </c>
      <c r="I25" s="101">
        <f>IF(R26&lt;T26,1,0)+IF(U26&lt;W26,1,0)+IF(X26&lt;Z26,1,0)+IF(AA26&lt;AK26,1,0)</f>
        <v>0</v>
      </c>
      <c r="J25" s="103">
        <f>E25*2+G25*1</f>
        <v>6</v>
      </c>
      <c r="K25" s="6" t="s">
        <v>3</v>
      </c>
      <c r="L25" s="5">
        <f>+R26+U26+X26+AA26</f>
        <v>35</v>
      </c>
      <c r="M25" s="115">
        <f>IF((E25+G25+I25)&gt;0,BK25,"")</f>
        <v>1</v>
      </c>
      <c r="N25" s="13"/>
      <c r="O25" s="117"/>
      <c r="P25" s="117"/>
      <c r="Q25" s="118"/>
      <c r="R25" s="111" t="str">
        <f>IF(R26+T26&gt;0,IF(R26&gt;T26,"○",IF(R26&lt;T26,"×","△")),"")</f>
        <v>○</v>
      </c>
      <c r="S25" s="99"/>
      <c r="T25" s="101"/>
      <c r="U25" s="111" t="str">
        <f>IF(U26+W26&gt;0,IF(U26&gt;W26,"○",IF(U26&lt;W26,"×","△")),"")</f>
        <v>○</v>
      </c>
      <c r="V25" s="99"/>
      <c r="W25" s="101"/>
      <c r="X25" s="111" t="str">
        <f>IF(X26+Z26&gt;0,IF(X26&gt;Z26,"○",IF(X26&lt;Z26,"×","△")),"")</f>
        <v>○</v>
      </c>
      <c r="Y25" s="99"/>
      <c r="Z25" s="101"/>
      <c r="AT25" s="111">
        <f>IF(AT26+AV26&gt;0,IF(AT26&gt;AV26,"○",IF(AT26&lt;AV26,"×","△")),"")</f>
      </c>
      <c r="AU25" s="99"/>
      <c r="AV25" s="101"/>
      <c r="AX25" s="21">
        <f>IF(R25="○",1,0)+IF(U25="○",1,0)+IF(X25="○",1,0)</f>
        <v>3</v>
      </c>
      <c r="AY25" s="21">
        <f>IF(R25="△",1,0)+IF(U25="△",1,0)+IF(X25="△",1,0)</f>
        <v>0</v>
      </c>
      <c r="AZ25" s="21">
        <f>IF(R25="×",1,0)+IF(U25="×",1,0)+IF(X25="×",1,0)</f>
        <v>0</v>
      </c>
      <c r="BA25" s="27">
        <f>AX25*2+AY25</f>
        <v>6</v>
      </c>
      <c r="BB25" s="28">
        <f>R26+U26+X26</f>
        <v>35</v>
      </c>
      <c r="BC25" s="27">
        <f>BA25*100+BB25</f>
        <v>635</v>
      </c>
      <c r="BD25" s="28"/>
      <c r="BE25" s="27">
        <f>BC25*10+BD25</f>
        <v>6350</v>
      </c>
      <c r="BF25" s="28">
        <f>T26+W26+Z26</f>
        <v>2</v>
      </c>
      <c r="BG25" s="27">
        <f>BE25*100-BF25</f>
        <v>634998</v>
      </c>
      <c r="BH25" s="30">
        <f>BK25</f>
        <v>1</v>
      </c>
      <c r="BJ25" s="112">
        <f>10000000-BG25</f>
        <v>9365002</v>
      </c>
      <c r="BK25" s="113">
        <f>RANK(BJ25,BJ$25:BJ$31,1)</f>
        <v>1</v>
      </c>
    </row>
    <row r="26" spans="3:63" ht="18.75" customHeight="1">
      <c r="C26" s="106"/>
      <c r="D26" s="108"/>
      <c r="E26" s="110"/>
      <c r="F26" s="100"/>
      <c r="G26" s="100"/>
      <c r="H26" s="100"/>
      <c r="I26" s="102"/>
      <c r="J26" s="104"/>
      <c r="K26" s="10" t="s">
        <v>8</v>
      </c>
      <c r="L26" s="11">
        <f>+T26+W26+Z26+AK26</f>
        <v>2</v>
      </c>
      <c r="M26" s="116"/>
      <c r="N26" s="13"/>
      <c r="O26" s="117"/>
      <c r="P26" s="117"/>
      <c r="Q26" s="118"/>
      <c r="R26" s="7">
        <v>12</v>
      </c>
      <c r="S26" s="8" t="s">
        <v>5</v>
      </c>
      <c r="T26" s="9">
        <v>0</v>
      </c>
      <c r="U26" s="7">
        <v>12</v>
      </c>
      <c r="V26" s="8" t="s">
        <v>5</v>
      </c>
      <c r="W26" s="9">
        <v>0</v>
      </c>
      <c r="X26" s="12">
        <v>11</v>
      </c>
      <c r="Y26" s="8" t="s">
        <v>5</v>
      </c>
      <c r="Z26" s="9">
        <v>2</v>
      </c>
      <c r="AT26" s="12"/>
      <c r="AU26" s="8" t="s">
        <v>5</v>
      </c>
      <c r="AV26" s="9"/>
      <c r="AX26" s="22" t="s">
        <v>7</v>
      </c>
      <c r="AY26" s="22" t="s">
        <v>7</v>
      </c>
      <c r="AZ26" s="22" t="s">
        <v>7</v>
      </c>
      <c r="BA26" s="25" t="s">
        <v>13</v>
      </c>
      <c r="BB26" s="22" t="s">
        <v>16</v>
      </c>
      <c r="BC26" s="25" t="s">
        <v>13</v>
      </c>
      <c r="BE26" s="25" t="s">
        <v>13</v>
      </c>
      <c r="BF26" s="22" t="s">
        <v>16</v>
      </c>
      <c r="BG26" s="25" t="s">
        <v>13</v>
      </c>
      <c r="BJ26" s="112"/>
      <c r="BK26" s="114"/>
    </row>
    <row r="27" spans="3:63" ht="18.75" customHeight="1">
      <c r="C27" s="105">
        <v>2</v>
      </c>
      <c r="D27" s="107" t="s">
        <v>46</v>
      </c>
      <c r="E27" s="109">
        <f>IF(O28&gt;Q28,1,0)+IF(U28&gt;W28,1,0)+IF(X28&gt;Z28,1,0)+IF(AA28&gt;AK28,1,0)</f>
        <v>0</v>
      </c>
      <c r="F27" s="99" t="s">
        <v>2</v>
      </c>
      <c r="G27" s="99">
        <f>IF(O28+Q28&gt;0,IF(O28=Q28,1,0),0)+IF(U28+W28&gt;0,IF(U28=W28,1,0),0)+IF(X28+Z28&gt;0,IF(X28=Z28,1,0),0)+IF(AA28+AK28&gt;0,IF(AA28=AK28,1,0),0)</f>
        <v>0</v>
      </c>
      <c r="H27" s="99" t="s">
        <v>2</v>
      </c>
      <c r="I27" s="101">
        <f>IF(O28&lt;Q28,1,0)+IF(U28&lt;W28,1,0)+IF(X28&lt;Z28,1,0)+IF(AA28&lt;AK28,1,0)</f>
        <v>3</v>
      </c>
      <c r="J27" s="103">
        <f>E27*2+G27*1</f>
        <v>0</v>
      </c>
      <c r="K27" s="6" t="s">
        <v>3</v>
      </c>
      <c r="L27" s="5">
        <f>+O28+U28+X28+AA28</f>
        <v>12</v>
      </c>
      <c r="M27" s="115">
        <f>IF((E27+G27+I27)&gt;0,BK27,"")</f>
        <v>4</v>
      </c>
      <c r="N27" s="13"/>
      <c r="O27" s="111" t="str">
        <f>IF(O28+Q28&gt;0,IF(O28&gt;Q28,"○",IF(O28&lt;Q28,"×","△")),"")</f>
        <v>×</v>
      </c>
      <c r="P27" s="99"/>
      <c r="Q27" s="101"/>
      <c r="R27" s="117"/>
      <c r="S27" s="117"/>
      <c r="T27" s="118"/>
      <c r="U27" s="111" t="str">
        <f>IF(U28+W28&gt;0,IF(U28&gt;W28,"○",IF(U28&lt;W28,"×","△")),"")</f>
        <v>×</v>
      </c>
      <c r="V27" s="99"/>
      <c r="W27" s="101"/>
      <c r="X27" s="111" t="str">
        <f>IF(X28+Z28&gt;0,IF(X28&gt;Z28,"○",IF(X28&lt;Z28,"×","△")),"")</f>
        <v>×</v>
      </c>
      <c r="Y27" s="99"/>
      <c r="Z27" s="101"/>
      <c r="AT27" s="111">
        <f>IF(AT28+AV28&gt;0,IF(AT28&gt;AV28,"○",IF(AT28&lt;AV28,"×","△")),"")</f>
      </c>
      <c r="AU27" s="99"/>
      <c r="AV27" s="101"/>
      <c r="AX27" s="21">
        <f>IF(O27="○",1,0)+IF(U27="○",1,0)+IF(X27="○",1,0)</f>
        <v>0</v>
      </c>
      <c r="AY27" s="21">
        <f>IF(O27="△",1,0)+IF(U27="△",1,0)+IF(X27="△",1,0)</f>
        <v>0</v>
      </c>
      <c r="AZ27" s="21">
        <f>IF(O27="×",1,0)+IF(U27="×",1,0)+IF(X27="×",1,0)</f>
        <v>3</v>
      </c>
      <c r="BA27" s="27">
        <f>AX27*2+AY27</f>
        <v>0</v>
      </c>
      <c r="BB27" s="28">
        <f>O28+U28+X28</f>
        <v>12</v>
      </c>
      <c r="BC27" s="27">
        <f>BA27*100+BB27</f>
        <v>12</v>
      </c>
      <c r="BD27" s="28"/>
      <c r="BE27" s="27">
        <f>BC27*10+BD27</f>
        <v>120</v>
      </c>
      <c r="BF27" s="28">
        <f>Q28+W28+Z28</f>
        <v>33</v>
      </c>
      <c r="BG27" s="27">
        <f>BE27*100-BF27</f>
        <v>11967</v>
      </c>
      <c r="BH27" s="30">
        <f>BK27</f>
        <v>4</v>
      </c>
      <c r="BJ27" s="112">
        <f>10000000-BG27</f>
        <v>9988033</v>
      </c>
      <c r="BK27" s="113">
        <f>RANK(BJ27,BJ$25:BJ$31,1)</f>
        <v>4</v>
      </c>
    </row>
    <row r="28" spans="3:63" ht="18.75" customHeight="1">
      <c r="C28" s="106"/>
      <c r="D28" s="108"/>
      <c r="E28" s="110"/>
      <c r="F28" s="100"/>
      <c r="G28" s="100"/>
      <c r="H28" s="100"/>
      <c r="I28" s="102"/>
      <c r="J28" s="104"/>
      <c r="K28" s="10" t="s">
        <v>8</v>
      </c>
      <c r="L28" s="11">
        <f>+Q28+W28+Z28+AK28</f>
        <v>33</v>
      </c>
      <c r="M28" s="116"/>
      <c r="N28" s="13"/>
      <c r="O28" s="7">
        <f>T26</f>
        <v>0</v>
      </c>
      <c r="P28" s="8" t="s">
        <v>5</v>
      </c>
      <c r="Q28" s="9">
        <f>R26</f>
        <v>12</v>
      </c>
      <c r="R28" s="117"/>
      <c r="S28" s="117"/>
      <c r="T28" s="118"/>
      <c r="U28" s="7">
        <v>8</v>
      </c>
      <c r="V28" s="8" t="s">
        <v>5</v>
      </c>
      <c r="W28" s="9">
        <v>10</v>
      </c>
      <c r="X28" s="12">
        <v>4</v>
      </c>
      <c r="Y28" s="8" t="s">
        <v>5</v>
      </c>
      <c r="Z28" s="9">
        <v>11</v>
      </c>
      <c r="AT28" s="12"/>
      <c r="AU28" s="8" t="s">
        <v>5</v>
      </c>
      <c r="AV28" s="9"/>
      <c r="AX28" s="22" t="s">
        <v>7</v>
      </c>
      <c r="AY28" s="22" t="s">
        <v>7</v>
      </c>
      <c r="AZ28" s="22" t="s">
        <v>7</v>
      </c>
      <c r="BA28" s="25" t="s">
        <v>13</v>
      </c>
      <c r="BB28" s="22" t="s">
        <v>16</v>
      </c>
      <c r="BC28" s="25" t="s">
        <v>13</v>
      </c>
      <c r="BE28" s="25" t="s">
        <v>13</v>
      </c>
      <c r="BF28" s="22" t="s">
        <v>16</v>
      </c>
      <c r="BG28" s="25" t="s">
        <v>13</v>
      </c>
      <c r="BJ28" s="112"/>
      <c r="BK28" s="114"/>
    </row>
    <row r="29" spans="3:63" ht="18.75" customHeight="1">
      <c r="C29" s="105">
        <v>3</v>
      </c>
      <c r="D29" s="107" t="s">
        <v>47</v>
      </c>
      <c r="E29" s="109">
        <f>IF(O30&gt;Q30,1,0)+IF(R30&gt;T30,1,0)+IF(X30&gt;Z30,1,0)+IF(AA30&gt;AK30,1,0)</f>
        <v>1</v>
      </c>
      <c r="F29" s="99" t="s">
        <v>2</v>
      </c>
      <c r="G29" s="99">
        <f>IF(O30+Q30&gt;0,IF(O30=Q30,1,0),0)+IF(R30+T30&gt;0,IF(R30=T30,1,0),0)+IF(X30+Z30&gt;0,IF(X30=Z30,1,0),0)+IF(AA30+AK30&gt;0,IF(AA30=AK30,1,0),0)</f>
        <v>0</v>
      </c>
      <c r="H29" s="99" t="s">
        <v>2</v>
      </c>
      <c r="I29" s="101">
        <f>IF(O30&lt;Q30,1,0)+IF(R30&lt;T30,1,0)+IF(X30&lt;Z30,1,0)+IF(AA30&lt;AK30,1,0)</f>
        <v>2</v>
      </c>
      <c r="J29" s="103">
        <f>E29*2+G29*1</f>
        <v>2</v>
      </c>
      <c r="K29" s="6" t="s">
        <v>3</v>
      </c>
      <c r="L29" s="5">
        <f>+O30+R30+X30+AA30</f>
        <v>16</v>
      </c>
      <c r="M29" s="115">
        <f>IF((E29+G29+I29)&gt;0,BK29,"")</f>
        <v>3</v>
      </c>
      <c r="N29" s="13"/>
      <c r="O29" s="111" t="str">
        <f>IF(O30+Q30&gt;0,IF(O30&gt;Q30,"○",IF(O30&lt;Q30,"×","△")),"")</f>
        <v>×</v>
      </c>
      <c r="P29" s="99"/>
      <c r="Q29" s="101"/>
      <c r="R29" s="111" t="str">
        <f>IF(R30+T30&gt;0,IF(R30&gt;T30,"○",IF(R30&lt;T30,"×","△")),"")</f>
        <v>○</v>
      </c>
      <c r="S29" s="99"/>
      <c r="T29" s="101"/>
      <c r="U29" s="117"/>
      <c r="V29" s="117"/>
      <c r="W29" s="118"/>
      <c r="X29" s="111" t="str">
        <f>IF(X30+Z30&gt;0,IF(X30&gt;Z30,"○",IF(X30&lt;Z30,"×","△")),"")</f>
        <v>×</v>
      </c>
      <c r="Y29" s="99"/>
      <c r="Z29" s="101"/>
      <c r="AT29" s="111">
        <f>IF(AT30+AV30&gt;0,IF(AT30&gt;AV30,"○",IF(AT30&lt;AV30,"×","△")),"")</f>
      </c>
      <c r="AU29" s="99"/>
      <c r="AV29" s="101"/>
      <c r="AX29" s="21">
        <f>IF(O29="○",1,0)+IF(R29="○",1,0)+IF(X29="○",1,0)</f>
        <v>1</v>
      </c>
      <c r="AY29" s="21">
        <f>IF(O29="△",1,0)+IF(R29="△",1,0)+IF(X29="△",1,0)</f>
        <v>0</v>
      </c>
      <c r="AZ29" s="21">
        <f>IF(O29="×",1,0)+IF(R29="×",1,0)+IF(X29="×",1,0)</f>
        <v>2</v>
      </c>
      <c r="BA29" s="27">
        <f>AX29*2+AY29</f>
        <v>2</v>
      </c>
      <c r="BB29" s="28">
        <f>O30+R30+X30</f>
        <v>16</v>
      </c>
      <c r="BC29" s="27">
        <f>BA29*100+BB29</f>
        <v>216</v>
      </c>
      <c r="BD29" s="28"/>
      <c r="BE29" s="27">
        <f>BC29*10+BD29</f>
        <v>2160</v>
      </c>
      <c r="BF29" s="28">
        <f>Q30+T30+Z30</f>
        <v>30</v>
      </c>
      <c r="BG29" s="27">
        <f>BE29*100-BF29</f>
        <v>215970</v>
      </c>
      <c r="BH29" s="30">
        <f>BK29</f>
        <v>3</v>
      </c>
      <c r="BJ29" s="112">
        <f>10000000-BG29</f>
        <v>9784030</v>
      </c>
      <c r="BK29" s="113">
        <f>RANK(BJ29,BJ$25:BJ$31,1)</f>
        <v>3</v>
      </c>
    </row>
    <row r="30" spans="3:63" ht="18.75" customHeight="1">
      <c r="C30" s="106"/>
      <c r="D30" s="108"/>
      <c r="E30" s="110"/>
      <c r="F30" s="100"/>
      <c r="G30" s="100"/>
      <c r="H30" s="100"/>
      <c r="I30" s="102"/>
      <c r="J30" s="104"/>
      <c r="K30" s="10" t="s">
        <v>8</v>
      </c>
      <c r="L30" s="11">
        <f>+Q30+T30+Z30+AK30</f>
        <v>30</v>
      </c>
      <c r="M30" s="116"/>
      <c r="N30" s="13"/>
      <c r="O30" s="7">
        <f>W26</f>
        <v>0</v>
      </c>
      <c r="P30" s="8" t="s">
        <v>5</v>
      </c>
      <c r="Q30" s="9">
        <f>U26</f>
        <v>12</v>
      </c>
      <c r="R30" s="7">
        <f>W28</f>
        <v>10</v>
      </c>
      <c r="S30" s="8" t="s">
        <v>5</v>
      </c>
      <c r="T30" s="9">
        <f>U28</f>
        <v>8</v>
      </c>
      <c r="U30" s="117"/>
      <c r="V30" s="117"/>
      <c r="W30" s="118"/>
      <c r="X30" s="10">
        <v>6</v>
      </c>
      <c r="Y30" s="8" t="s">
        <v>5</v>
      </c>
      <c r="Z30" s="11">
        <v>10</v>
      </c>
      <c r="AT30" s="12"/>
      <c r="AU30" s="8" t="s">
        <v>5</v>
      </c>
      <c r="AV30" s="9"/>
      <c r="AX30" s="22" t="s">
        <v>7</v>
      </c>
      <c r="AY30" s="22" t="s">
        <v>7</v>
      </c>
      <c r="AZ30" s="22" t="s">
        <v>7</v>
      </c>
      <c r="BA30" s="25" t="s">
        <v>13</v>
      </c>
      <c r="BB30" s="22" t="s">
        <v>16</v>
      </c>
      <c r="BC30" s="25" t="s">
        <v>13</v>
      </c>
      <c r="BE30" s="25" t="s">
        <v>13</v>
      </c>
      <c r="BF30" s="22" t="s">
        <v>16</v>
      </c>
      <c r="BG30" s="25" t="s">
        <v>13</v>
      </c>
      <c r="BJ30" s="112"/>
      <c r="BK30" s="114"/>
    </row>
    <row r="31" spans="3:63" ht="18.75" customHeight="1">
      <c r="C31" s="105">
        <v>4</v>
      </c>
      <c r="D31" s="107" t="s">
        <v>48</v>
      </c>
      <c r="E31" s="109">
        <f>IF(O32&gt;Q32,1,0)+IF(R32&gt;T32,1,0)+IF(U32&gt;W32,1,0)+IF(AA32&gt;AK32,1,0)</f>
        <v>2</v>
      </c>
      <c r="F31" s="99" t="s">
        <v>2</v>
      </c>
      <c r="G31" s="99">
        <f>IF(O32+Q32&gt;0,IF(O32=Q32,1,0),0)+IF(R32+T32&gt;0,IF(R32=T32,1,0),0)+IF(U32+W32&gt;0,IF(U32=W32,1,0),0)+IF(AA32+AK32&gt;0,IF(AA32=AK32,1,0),0)</f>
        <v>0</v>
      </c>
      <c r="H31" s="99" t="s">
        <v>2</v>
      </c>
      <c r="I31" s="101">
        <f>IF(O32&lt;Q32,1,0)+IF(R32&lt;T32,1,0)+IF(U32&lt;W32,1,0)+IF(AA32&lt;AK32,1,0)</f>
        <v>1</v>
      </c>
      <c r="J31" s="103">
        <f>E31*2+G31*1</f>
        <v>4</v>
      </c>
      <c r="K31" s="6" t="s">
        <v>3</v>
      </c>
      <c r="L31" s="5">
        <f>+O32+R32+U32+AA32</f>
        <v>23</v>
      </c>
      <c r="M31" s="115">
        <f>IF((E31+G31+I31)&gt;0,BK31,"")</f>
        <v>2</v>
      </c>
      <c r="N31" s="13"/>
      <c r="O31" s="111" t="str">
        <f>IF(O32+Q32&gt;0,IF(O32&gt;Q32,"○",IF(O32&lt;Q32,"×","△")),"")</f>
        <v>×</v>
      </c>
      <c r="P31" s="99"/>
      <c r="Q31" s="101"/>
      <c r="R31" s="111" t="str">
        <f>IF(R32+T32&gt;0,IF(R32&gt;T32,"○",IF(R32&lt;T32,"×","△")),"")</f>
        <v>○</v>
      </c>
      <c r="S31" s="99"/>
      <c r="T31" s="101"/>
      <c r="U31" s="111" t="str">
        <f>IF(U32+W32&gt;0,IF(U32&gt;W32,"○",IF(U32&lt;W32,"×","△")),"")</f>
        <v>○</v>
      </c>
      <c r="V31" s="99"/>
      <c r="W31" s="101"/>
      <c r="X31" s="117"/>
      <c r="Y31" s="117"/>
      <c r="Z31" s="118"/>
      <c r="AT31" s="111">
        <f>IF(AT32+AV32&gt;0,IF(AT32&gt;AV32,"○",IF(AT32&lt;AV32,"×","△")),"")</f>
      </c>
      <c r="AU31" s="99"/>
      <c r="AV31" s="101"/>
      <c r="AX31" s="21">
        <f>IF(O31="○",1,0)+IF(R31="○",1,0)+IF(U31="○",1,0)</f>
        <v>2</v>
      </c>
      <c r="AY31" s="21">
        <f>IF(O31="△",1,0)+IF(R31="△",1,0)+IF(U31="△",1,0)</f>
        <v>0</v>
      </c>
      <c r="AZ31" s="21">
        <f>IF(O31="×",1,0)+IF(R31="×",1,0)+IF(U31="×",1,0)</f>
        <v>1</v>
      </c>
      <c r="BA31" s="27">
        <f>AX31*2+AY31</f>
        <v>4</v>
      </c>
      <c r="BB31" s="28">
        <f>O32+R32+U32</f>
        <v>23</v>
      </c>
      <c r="BC31" s="27">
        <f>BA31*100+BB31</f>
        <v>423</v>
      </c>
      <c r="BD31" s="28"/>
      <c r="BE31" s="27">
        <f>BC31*10+BD31</f>
        <v>4230</v>
      </c>
      <c r="BF31" s="28">
        <f>Q32+T32+W32</f>
        <v>21</v>
      </c>
      <c r="BG31" s="27">
        <f>BE31*100-BF31</f>
        <v>422979</v>
      </c>
      <c r="BH31" s="30">
        <f>BK31</f>
        <v>2</v>
      </c>
      <c r="BJ31" s="112">
        <f>10000000-BG31</f>
        <v>9577021</v>
      </c>
      <c r="BK31" s="113">
        <f>RANK(BJ31,BJ$25:BJ$31,1)</f>
        <v>2</v>
      </c>
    </row>
    <row r="32" spans="3:63" ht="18.75" customHeight="1">
      <c r="C32" s="106"/>
      <c r="D32" s="108"/>
      <c r="E32" s="110"/>
      <c r="F32" s="100"/>
      <c r="G32" s="100"/>
      <c r="H32" s="100"/>
      <c r="I32" s="102"/>
      <c r="J32" s="104"/>
      <c r="K32" s="10" t="s">
        <v>8</v>
      </c>
      <c r="L32" s="11">
        <f>+Q32+T32+W32+AK32</f>
        <v>21</v>
      </c>
      <c r="M32" s="116"/>
      <c r="N32" s="13"/>
      <c r="O32" s="7">
        <f>+Z26</f>
        <v>2</v>
      </c>
      <c r="P32" s="8" t="s">
        <v>5</v>
      </c>
      <c r="Q32" s="9">
        <f>+X26</f>
        <v>11</v>
      </c>
      <c r="R32" s="7">
        <f>+Z28</f>
        <v>11</v>
      </c>
      <c r="S32" s="8" t="s">
        <v>5</v>
      </c>
      <c r="T32" s="9">
        <f>+X28</f>
        <v>4</v>
      </c>
      <c r="U32" s="7">
        <f>+Z30</f>
        <v>10</v>
      </c>
      <c r="V32" s="8" t="s">
        <v>5</v>
      </c>
      <c r="W32" s="9">
        <f>+X30</f>
        <v>6</v>
      </c>
      <c r="X32" s="117"/>
      <c r="Y32" s="117"/>
      <c r="Z32" s="118"/>
      <c r="AT32" s="12"/>
      <c r="AU32" s="8" t="s">
        <v>5</v>
      </c>
      <c r="AV32" s="9"/>
      <c r="AX32" s="22" t="s">
        <v>7</v>
      </c>
      <c r="AY32" s="22" t="s">
        <v>7</v>
      </c>
      <c r="AZ32" s="22" t="s">
        <v>7</v>
      </c>
      <c r="BA32" s="25" t="s">
        <v>13</v>
      </c>
      <c r="BB32" s="22" t="s">
        <v>16</v>
      </c>
      <c r="BC32" s="25" t="s">
        <v>13</v>
      </c>
      <c r="BE32" s="25" t="s">
        <v>13</v>
      </c>
      <c r="BF32" s="22" t="s">
        <v>16</v>
      </c>
      <c r="BG32" s="25" t="s">
        <v>13</v>
      </c>
      <c r="BJ32" s="112"/>
      <c r="BK32" s="114"/>
    </row>
    <row r="33" spans="54:58" ht="18.75" customHeight="1">
      <c r="BB33" s="3" t="s">
        <v>21</v>
      </c>
      <c r="BD33" s="3" t="s">
        <v>18</v>
      </c>
      <c r="BF33" s="3" t="s">
        <v>21</v>
      </c>
    </row>
    <row r="34" spans="3:60" ht="18.75" customHeight="1">
      <c r="C34" s="137" t="s">
        <v>27</v>
      </c>
      <c r="D34" s="138"/>
      <c r="E34" s="124" t="s">
        <v>6</v>
      </c>
      <c r="F34" s="125"/>
      <c r="G34" s="125"/>
      <c r="H34" s="125"/>
      <c r="I34" s="64"/>
      <c r="J34" s="4" t="s">
        <v>0</v>
      </c>
      <c r="K34" s="119" t="s">
        <v>4</v>
      </c>
      <c r="L34" s="121"/>
      <c r="M34" s="4" t="s">
        <v>1</v>
      </c>
      <c r="N34" s="13"/>
      <c r="O34" s="120">
        <f>+C35</f>
        <v>1</v>
      </c>
      <c r="P34" s="120"/>
      <c r="Q34" s="121"/>
      <c r="R34" s="120">
        <f>C37</f>
        <v>2</v>
      </c>
      <c r="S34" s="120"/>
      <c r="T34" s="121"/>
      <c r="U34" s="119">
        <f>C39</f>
        <v>3</v>
      </c>
      <c r="V34" s="120"/>
      <c r="W34" s="121"/>
      <c r="X34" s="119">
        <f>C41</f>
        <v>4</v>
      </c>
      <c r="Y34" s="120"/>
      <c r="Z34" s="121"/>
      <c r="AX34" s="22" t="s">
        <v>10</v>
      </c>
      <c r="AY34" s="22" t="s">
        <v>9</v>
      </c>
      <c r="AZ34" s="22" t="s">
        <v>11</v>
      </c>
      <c r="BA34" s="25" t="s">
        <v>12</v>
      </c>
      <c r="BB34" s="22" t="s">
        <v>15</v>
      </c>
      <c r="BC34" s="25" t="s">
        <v>17</v>
      </c>
      <c r="BD34" s="3" t="s">
        <v>19</v>
      </c>
      <c r="BE34" s="25" t="s">
        <v>17</v>
      </c>
      <c r="BF34" s="3" t="s">
        <v>20</v>
      </c>
      <c r="BG34" s="25" t="s">
        <v>17</v>
      </c>
      <c r="BH34" s="26" t="s">
        <v>1</v>
      </c>
    </row>
    <row r="35" spans="3:63" ht="18.75" customHeight="1">
      <c r="C35" s="122">
        <v>1</v>
      </c>
      <c r="D35" s="123" t="s">
        <v>49</v>
      </c>
      <c r="E35" s="109">
        <f>IF(R36&gt;T36,1,0)+IF(U36&gt;W36,1,0)+IF(X36&gt;Z36,1,0)+IF(AA36&gt;AK36,1,0)</f>
        <v>2</v>
      </c>
      <c r="F35" s="99" t="s">
        <v>2</v>
      </c>
      <c r="G35" s="99">
        <f>IF(R36+T36&gt;0,IF(R36=T36,1,0),0)+IF(U36+W36&gt;0,IF(U36=W36,1,0),0)+IF(X36+Z36&gt;0,IF(X36=Z36,1,0),0)+IF(AA36+AK36&gt;0,IF(AA36=AK36,1,0),0)</f>
        <v>0</v>
      </c>
      <c r="H35" s="99" t="s">
        <v>2</v>
      </c>
      <c r="I35" s="101">
        <f>IF(R36&lt;T36,1,0)+IF(U36&lt;W36,1,0)+IF(X36&lt;Z36,1,0)+IF(AA36&lt;AK36,1,0)</f>
        <v>1</v>
      </c>
      <c r="J35" s="103">
        <f>E35*2+G35*1</f>
        <v>4</v>
      </c>
      <c r="K35" s="6" t="s">
        <v>3</v>
      </c>
      <c r="L35" s="5">
        <f>+R36+U36+X36+AA36</f>
        <v>26</v>
      </c>
      <c r="M35" s="115">
        <f>IF((E35+G35+I35)&gt;0,BK35,"")</f>
        <v>2</v>
      </c>
      <c r="N35" s="13"/>
      <c r="O35" s="117"/>
      <c r="P35" s="117"/>
      <c r="Q35" s="118"/>
      <c r="R35" s="111" t="str">
        <f>IF(R36+T36&gt;0,IF(R36&gt;T36,"○",IF(R36&lt;T36,"×","△")),"")</f>
        <v>×</v>
      </c>
      <c r="S35" s="99"/>
      <c r="T35" s="101"/>
      <c r="U35" s="111" t="str">
        <f>IF(U36+W36&gt;0,IF(U36&gt;W36,"○",IF(U36&lt;W36,"×","△")),"")</f>
        <v>○</v>
      </c>
      <c r="V35" s="99"/>
      <c r="W35" s="101"/>
      <c r="X35" s="111" t="str">
        <f>IF(X36+Z36&gt;0,IF(X36&gt;Z36,"○",IF(X36&lt;Z36,"×","△")),"")</f>
        <v>○</v>
      </c>
      <c r="Y35" s="99"/>
      <c r="Z35" s="101"/>
      <c r="AT35" s="111">
        <f>IF(AT36+AV36&gt;0,IF(AT36&gt;AV36,"○",IF(AT36&lt;AV36,"×","△")),"")</f>
      </c>
      <c r="AU35" s="99"/>
      <c r="AV35" s="101"/>
      <c r="AX35" s="21">
        <f>IF(R35="○",1,0)+IF(U35="○",1,0)+IF(X35="○",1,0)</f>
        <v>2</v>
      </c>
      <c r="AY35" s="21">
        <f>IF(R35="△",1,0)+IF(U35="△",1,0)+IF(X35="△",1,0)</f>
        <v>0</v>
      </c>
      <c r="AZ35" s="21">
        <f>IF(R35="×",1,0)+IF(U35="×",1,0)+IF(X35="×",1,0)</f>
        <v>1</v>
      </c>
      <c r="BA35" s="27">
        <f>AX35*2+AY35</f>
        <v>4</v>
      </c>
      <c r="BB35" s="28">
        <f>R36+U36+X36</f>
        <v>26</v>
      </c>
      <c r="BC35" s="27">
        <f>BA35*100+BB35</f>
        <v>426</v>
      </c>
      <c r="BD35" s="28"/>
      <c r="BE35" s="27">
        <f>BC35*10+BD35</f>
        <v>4260</v>
      </c>
      <c r="BF35" s="28">
        <f>T36+W36+Z36</f>
        <v>20</v>
      </c>
      <c r="BG35" s="27">
        <f>BE35*100-BF35</f>
        <v>425980</v>
      </c>
      <c r="BH35" s="30">
        <f>BK35</f>
        <v>2</v>
      </c>
      <c r="BJ35" s="112">
        <f>10000000-BG35</f>
        <v>9574020</v>
      </c>
      <c r="BK35" s="113">
        <f>RANK(BJ35,BJ$35:BJ$41,1)</f>
        <v>2</v>
      </c>
    </row>
    <row r="36" spans="3:63" ht="18.75" customHeight="1">
      <c r="C36" s="106"/>
      <c r="D36" s="108"/>
      <c r="E36" s="110"/>
      <c r="F36" s="100"/>
      <c r="G36" s="100"/>
      <c r="H36" s="100"/>
      <c r="I36" s="102"/>
      <c r="J36" s="104"/>
      <c r="K36" s="10" t="s">
        <v>8</v>
      </c>
      <c r="L36" s="11">
        <f>+T36+W36+Z36+AK36</f>
        <v>20</v>
      </c>
      <c r="M36" s="116"/>
      <c r="N36" s="13"/>
      <c r="O36" s="117"/>
      <c r="P36" s="117"/>
      <c r="Q36" s="118"/>
      <c r="R36" s="7">
        <v>8</v>
      </c>
      <c r="S36" s="8" t="s">
        <v>5</v>
      </c>
      <c r="T36" s="9">
        <v>9</v>
      </c>
      <c r="U36" s="7">
        <v>9</v>
      </c>
      <c r="V36" s="8" t="s">
        <v>5</v>
      </c>
      <c r="W36" s="9">
        <v>3</v>
      </c>
      <c r="X36" s="12">
        <v>9</v>
      </c>
      <c r="Y36" s="8" t="s">
        <v>5</v>
      </c>
      <c r="Z36" s="9">
        <v>8</v>
      </c>
      <c r="AT36" s="12"/>
      <c r="AU36" s="8" t="s">
        <v>5</v>
      </c>
      <c r="AV36" s="9"/>
      <c r="AX36" s="22" t="s">
        <v>7</v>
      </c>
      <c r="AY36" s="22" t="s">
        <v>7</v>
      </c>
      <c r="AZ36" s="22" t="s">
        <v>7</v>
      </c>
      <c r="BA36" s="25" t="s">
        <v>13</v>
      </c>
      <c r="BB36" s="22" t="s">
        <v>16</v>
      </c>
      <c r="BC36" s="25" t="s">
        <v>13</v>
      </c>
      <c r="BE36" s="25" t="s">
        <v>13</v>
      </c>
      <c r="BF36" s="22" t="s">
        <v>16</v>
      </c>
      <c r="BG36" s="25" t="s">
        <v>13</v>
      </c>
      <c r="BJ36" s="112"/>
      <c r="BK36" s="114"/>
    </row>
    <row r="37" spans="3:63" ht="18.75" customHeight="1">
      <c r="C37" s="105">
        <v>2</v>
      </c>
      <c r="D37" s="107" t="s">
        <v>50</v>
      </c>
      <c r="E37" s="109">
        <f>IF(O38&gt;Q38,1,0)+IF(U38&gt;W38,1,0)+IF(X38&gt;Z38,1,0)+IF(AA38&gt;AK38,1,0)</f>
        <v>3</v>
      </c>
      <c r="F37" s="99" t="s">
        <v>2</v>
      </c>
      <c r="G37" s="99">
        <f>IF(O38+Q38&gt;0,IF(O38=Q38,1,0),0)+IF(U38+W38&gt;0,IF(U38=W38,1,0),0)+IF(X38+Z38&gt;0,IF(X38=Z38,1,0),0)+IF(AA38+AK38&gt;0,IF(AA38=AK38,1,0),0)</f>
        <v>0</v>
      </c>
      <c r="H37" s="99" t="s">
        <v>2</v>
      </c>
      <c r="I37" s="101">
        <f>IF(O38&lt;Q38,1,0)+IF(U38&lt;W38,1,0)+IF(X38&lt;Z38,1,0)+IF(AA38&lt;AK38,1,0)</f>
        <v>0</v>
      </c>
      <c r="J37" s="103">
        <f>E37*2+G37*1</f>
        <v>6</v>
      </c>
      <c r="K37" s="6" t="s">
        <v>3</v>
      </c>
      <c r="L37" s="5">
        <f>+O38+U38+X38+AA38</f>
        <v>28</v>
      </c>
      <c r="M37" s="115">
        <f>IF((E37+G37+I37)&gt;0,BK37,"")</f>
        <v>1</v>
      </c>
      <c r="N37" s="13"/>
      <c r="O37" s="111" t="str">
        <f>IF(O38+Q38&gt;0,IF(O38&gt;Q38,"○",IF(O38&lt;Q38,"×","△")),"")</f>
        <v>○</v>
      </c>
      <c r="P37" s="99"/>
      <c r="Q37" s="101"/>
      <c r="R37" s="117"/>
      <c r="S37" s="117"/>
      <c r="T37" s="118"/>
      <c r="U37" s="111" t="str">
        <f>IF(U38+W38&gt;0,IF(U38&gt;W38,"○",IF(U38&lt;W38,"×","△")),"")</f>
        <v>○</v>
      </c>
      <c r="V37" s="99"/>
      <c r="W37" s="101"/>
      <c r="X37" s="111" t="str">
        <f>IF(X38+Z38&gt;0,IF(X38&gt;Z38,"○",IF(X38&lt;Z38,"×","△")),"")</f>
        <v>○</v>
      </c>
      <c r="Y37" s="99"/>
      <c r="Z37" s="101"/>
      <c r="AT37" s="111">
        <f>IF(AT38+AV38&gt;0,IF(AT38&gt;AV38,"○",IF(AT38&lt;AV38,"×","△")),"")</f>
      </c>
      <c r="AU37" s="99"/>
      <c r="AV37" s="101"/>
      <c r="AX37" s="21">
        <f>IF(O37="○",1,0)+IF(U37="○",1,0)+IF(X37="○",1,0)</f>
        <v>3</v>
      </c>
      <c r="AY37" s="21">
        <f>IF(O37="△",1,0)+IF(U37="△",1,0)+IF(X37="△",1,0)</f>
        <v>0</v>
      </c>
      <c r="AZ37" s="21">
        <f>IF(O37="×",1,0)+IF(U37="×",1,0)+IF(X37="×",1,0)</f>
        <v>0</v>
      </c>
      <c r="BA37" s="27">
        <f>AX37*2+AY37</f>
        <v>6</v>
      </c>
      <c r="BB37" s="28">
        <f>O38+U38+X38</f>
        <v>28</v>
      </c>
      <c r="BC37" s="27">
        <f>BA37*100+BB37</f>
        <v>628</v>
      </c>
      <c r="BD37" s="28"/>
      <c r="BE37" s="27">
        <f>BC37*10+BD37</f>
        <v>6280</v>
      </c>
      <c r="BF37" s="28">
        <f>Q38+W38+Z38</f>
        <v>13</v>
      </c>
      <c r="BG37" s="27">
        <f>BE37*100-BF37</f>
        <v>627987</v>
      </c>
      <c r="BH37" s="30">
        <f>BK37</f>
        <v>1</v>
      </c>
      <c r="BJ37" s="112">
        <f>10000000-BG37</f>
        <v>9372013</v>
      </c>
      <c r="BK37" s="113">
        <f>RANK(BJ37,BJ$35:BJ$41,1)</f>
        <v>1</v>
      </c>
    </row>
    <row r="38" spans="3:63" ht="18.75" customHeight="1">
      <c r="C38" s="106"/>
      <c r="D38" s="108"/>
      <c r="E38" s="110"/>
      <c r="F38" s="100"/>
      <c r="G38" s="100"/>
      <c r="H38" s="100"/>
      <c r="I38" s="102"/>
      <c r="J38" s="104"/>
      <c r="K38" s="10" t="s">
        <v>8</v>
      </c>
      <c r="L38" s="11">
        <f>+Q38+W38+Z38+AK38</f>
        <v>13</v>
      </c>
      <c r="M38" s="116"/>
      <c r="N38" s="13"/>
      <c r="O38" s="7">
        <f>T36</f>
        <v>9</v>
      </c>
      <c r="P38" s="8" t="s">
        <v>5</v>
      </c>
      <c r="Q38" s="9">
        <f>R36</f>
        <v>8</v>
      </c>
      <c r="R38" s="117"/>
      <c r="S38" s="117"/>
      <c r="T38" s="118"/>
      <c r="U38" s="7">
        <v>12</v>
      </c>
      <c r="V38" s="8" t="s">
        <v>5</v>
      </c>
      <c r="W38" s="9">
        <v>0</v>
      </c>
      <c r="X38" s="12">
        <v>7</v>
      </c>
      <c r="Y38" s="8" t="s">
        <v>5</v>
      </c>
      <c r="Z38" s="9">
        <v>5</v>
      </c>
      <c r="AT38" s="12"/>
      <c r="AU38" s="8" t="s">
        <v>5</v>
      </c>
      <c r="AV38" s="9"/>
      <c r="AX38" s="22" t="s">
        <v>7</v>
      </c>
      <c r="AY38" s="22" t="s">
        <v>7</v>
      </c>
      <c r="AZ38" s="22" t="s">
        <v>7</v>
      </c>
      <c r="BA38" s="25" t="s">
        <v>13</v>
      </c>
      <c r="BB38" s="22" t="s">
        <v>16</v>
      </c>
      <c r="BC38" s="25" t="s">
        <v>13</v>
      </c>
      <c r="BE38" s="25" t="s">
        <v>13</v>
      </c>
      <c r="BF38" s="22" t="s">
        <v>16</v>
      </c>
      <c r="BG38" s="25" t="s">
        <v>13</v>
      </c>
      <c r="BJ38" s="112"/>
      <c r="BK38" s="114"/>
    </row>
    <row r="39" spans="3:63" ht="18.75" customHeight="1">
      <c r="C39" s="105">
        <v>3</v>
      </c>
      <c r="D39" s="107" t="s">
        <v>51</v>
      </c>
      <c r="E39" s="109">
        <f>IF(O40&gt;Q40,1,0)+IF(R40&gt;T40,1,0)+IF(X40&gt;Z40,1,0)+IF(AA40&gt;AK40,1,0)</f>
        <v>1</v>
      </c>
      <c r="F39" s="99" t="s">
        <v>2</v>
      </c>
      <c r="G39" s="99">
        <f>IF(O40+Q40&gt;0,IF(O40=Q40,1,0),0)+IF(R40+T40&gt;0,IF(R40=T40,1,0),0)+IF(X40+Z40&gt;0,IF(X40=Z40,1,0),0)+IF(AA40+AK40&gt;0,IF(AA40=AK40,1,0),0)</f>
        <v>0</v>
      </c>
      <c r="H39" s="99" t="s">
        <v>2</v>
      </c>
      <c r="I39" s="101">
        <f>IF(O40&lt;Q40,1,0)+IF(R40&lt;T40,1,0)+IF(X40&lt;Z40,1,0)+IF(AA40&lt;AK40,1,0)</f>
        <v>2</v>
      </c>
      <c r="J39" s="103">
        <f>E39*2+G39*1</f>
        <v>2</v>
      </c>
      <c r="K39" s="6" t="s">
        <v>3</v>
      </c>
      <c r="L39" s="5">
        <f>+O40+R40+X40+AA40</f>
        <v>13</v>
      </c>
      <c r="M39" s="115">
        <f>IF((E39+G39+I39)&gt;0,BK39,"")</f>
        <v>3</v>
      </c>
      <c r="N39" s="13"/>
      <c r="O39" s="111" t="str">
        <f>IF(O40+Q40&gt;0,IF(O40&gt;Q40,"○",IF(O40&lt;Q40,"×","△")),"")</f>
        <v>×</v>
      </c>
      <c r="P39" s="99"/>
      <c r="Q39" s="101"/>
      <c r="R39" s="111" t="str">
        <f>IF(R40+T40&gt;0,IF(R40&gt;T40,"○",IF(R40&lt;T40,"×","△")),"")</f>
        <v>×</v>
      </c>
      <c r="S39" s="99"/>
      <c r="T39" s="101"/>
      <c r="U39" s="117"/>
      <c r="V39" s="117"/>
      <c r="W39" s="118"/>
      <c r="X39" s="111" t="str">
        <f>IF(X40+Z40&gt;0,IF(X40&gt;Z40,"○",IF(X40&lt;Z40,"×","△")),"")</f>
        <v>○</v>
      </c>
      <c r="Y39" s="99"/>
      <c r="Z39" s="101"/>
      <c r="AT39" s="111">
        <f>IF(AT40+AV40&gt;0,IF(AT40&gt;AV40,"○",IF(AT40&lt;AV40,"×","△")),"")</f>
      </c>
      <c r="AU39" s="99"/>
      <c r="AV39" s="101"/>
      <c r="AX39" s="21">
        <f>IF(O39="○",1,0)+IF(R39="○",1,0)+IF(X39="○",1,0)</f>
        <v>1</v>
      </c>
      <c r="AY39" s="21">
        <f>IF(O39="△",1,0)+IF(R39="△",1,0)+IF(X39="△",1,0)</f>
        <v>0</v>
      </c>
      <c r="AZ39" s="21">
        <f>IF(O39="×",1,0)+IF(R39="×",1,0)+IF(X39="×",1,0)</f>
        <v>2</v>
      </c>
      <c r="BA39" s="27">
        <f>AX39*2+AY39</f>
        <v>2</v>
      </c>
      <c r="BB39" s="28">
        <f>O40+R40+X40</f>
        <v>13</v>
      </c>
      <c r="BC39" s="27">
        <f>BA39*100+BB39</f>
        <v>213</v>
      </c>
      <c r="BD39" s="28"/>
      <c r="BE39" s="27">
        <f>BC39*10+BD39</f>
        <v>2130</v>
      </c>
      <c r="BF39" s="28">
        <f>Q40+T40+Z40</f>
        <v>28</v>
      </c>
      <c r="BG39" s="27">
        <f>BE39*100-BF39</f>
        <v>212972</v>
      </c>
      <c r="BH39" s="30">
        <f>BK39</f>
        <v>3</v>
      </c>
      <c r="BJ39" s="112">
        <f>10000000-BG39</f>
        <v>9787028</v>
      </c>
      <c r="BK39" s="113">
        <f>RANK(BJ39,BJ$35:BJ$41,1)</f>
        <v>3</v>
      </c>
    </row>
    <row r="40" spans="3:63" ht="18.75" customHeight="1">
      <c r="C40" s="106"/>
      <c r="D40" s="108"/>
      <c r="E40" s="110"/>
      <c r="F40" s="100"/>
      <c r="G40" s="100"/>
      <c r="H40" s="100"/>
      <c r="I40" s="102"/>
      <c r="J40" s="104"/>
      <c r="K40" s="10" t="s">
        <v>8</v>
      </c>
      <c r="L40" s="11">
        <f>+Q40+T40+Z40+AK40</f>
        <v>28</v>
      </c>
      <c r="M40" s="116"/>
      <c r="N40" s="13"/>
      <c r="O40" s="7">
        <f>W36</f>
        <v>3</v>
      </c>
      <c r="P40" s="8" t="s">
        <v>5</v>
      </c>
      <c r="Q40" s="9">
        <f>U36</f>
        <v>9</v>
      </c>
      <c r="R40" s="7">
        <f>W38</f>
        <v>0</v>
      </c>
      <c r="S40" s="8" t="s">
        <v>5</v>
      </c>
      <c r="T40" s="9">
        <f>U38</f>
        <v>12</v>
      </c>
      <c r="U40" s="117"/>
      <c r="V40" s="117"/>
      <c r="W40" s="118"/>
      <c r="X40" s="10">
        <v>10</v>
      </c>
      <c r="Y40" s="8" t="s">
        <v>5</v>
      </c>
      <c r="Z40" s="11">
        <v>7</v>
      </c>
      <c r="AT40" s="12"/>
      <c r="AU40" s="8" t="s">
        <v>5</v>
      </c>
      <c r="AV40" s="9"/>
      <c r="AX40" s="22" t="s">
        <v>7</v>
      </c>
      <c r="AY40" s="22" t="s">
        <v>7</v>
      </c>
      <c r="AZ40" s="22" t="s">
        <v>7</v>
      </c>
      <c r="BA40" s="25" t="s">
        <v>13</v>
      </c>
      <c r="BB40" s="22" t="s">
        <v>16</v>
      </c>
      <c r="BC40" s="25" t="s">
        <v>13</v>
      </c>
      <c r="BE40" s="25" t="s">
        <v>13</v>
      </c>
      <c r="BF40" s="22" t="s">
        <v>16</v>
      </c>
      <c r="BG40" s="25" t="s">
        <v>13</v>
      </c>
      <c r="BJ40" s="112"/>
      <c r="BK40" s="114"/>
    </row>
    <row r="41" spans="3:63" ht="18.75" customHeight="1">
      <c r="C41" s="105">
        <v>4</v>
      </c>
      <c r="D41" s="107" t="s">
        <v>52</v>
      </c>
      <c r="E41" s="109">
        <f>IF(O42&gt;Q42,1,0)+IF(R42&gt;T42,1,0)+IF(U42&gt;W42,1,0)+IF(AA42&gt;AK42,1,0)</f>
        <v>0</v>
      </c>
      <c r="F41" s="99" t="s">
        <v>2</v>
      </c>
      <c r="G41" s="99">
        <f>IF(O42+Q42&gt;0,IF(O42=Q42,1,0),0)+IF(R42+T42&gt;0,IF(R42=T42,1,0),0)+IF(U42+W42&gt;0,IF(U42=W42,1,0),0)+IF(AA42+AK42&gt;0,IF(AA42=AK42,1,0),0)</f>
        <v>0</v>
      </c>
      <c r="H41" s="99" t="s">
        <v>2</v>
      </c>
      <c r="I41" s="101">
        <f>IF(O42&lt;Q42,1,0)+IF(R42&lt;T42,1,0)+IF(U42&lt;W42,1,0)+IF(AA42&lt;AK42,1,0)</f>
        <v>3</v>
      </c>
      <c r="J41" s="103">
        <f>E41*2+G41*1</f>
        <v>0</v>
      </c>
      <c r="K41" s="6" t="s">
        <v>3</v>
      </c>
      <c r="L41" s="5">
        <f>+O42+R42+U42+AA42</f>
        <v>20</v>
      </c>
      <c r="M41" s="115">
        <f>IF((E41+G41+I41)&gt;0,BK41,"")</f>
        <v>4</v>
      </c>
      <c r="N41" s="13"/>
      <c r="O41" s="111" t="str">
        <f>IF(O42+Q42&gt;0,IF(O42&gt;Q42,"○",IF(O42&lt;Q42,"×","△")),"")</f>
        <v>×</v>
      </c>
      <c r="P41" s="99"/>
      <c r="Q41" s="101"/>
      <c r="R41" s="111" t="str">
        <f>IF(R42+T42&gt;0,IF(R42&gt;T42,"○",IF(R42&lt;T42,"×","△")),"")</f>
        <v>×</v>
      </c>
      <c r="S41" s="99"/>
      <c r="T41" s="101"/>
      <c r="U41" s="111" t="str">
        <f>IF(U42+W42&gt;0,IF(U42&gt;W42,"○",IF(U42&lt;W42,"×","△")),"")</f>
        <v>×</v>
      </c>
      <c r="V41" s="99"/>
      <c r="W41" s="101"/>
      <c r="X41" s="117"/>
      <c r="Y41" s="117"/>
      <c r="Z41" s="118"/>
      <c r="AT41" s="111">
        <f>IF(AT42+AV42&gt;0,IF(AT42&gt;AV42,"○",IF(AT42&lt;AV42,"×","△")),"")</f>
      </c>
      <c r="AU41" s="99"/>
      <c r="AV41" s="101"/>
      <c r="AX41" s="21">
        <f>IF(O41="○",1,0)+IF(R41="○",1,0)+IF(U41="○",1,0)</f>
        <v>0</v>
      </c>
      <c r="AY41" s="21">
        <f>IF(O41="△",1,0)+IF(R41="△",1,0)+IF(U41="△",1,0)</f>
        <v>0</v>
      </c>
      <c r="AZ41" s="21">
        <f>IF(O41="×",1,0)+IF(R41="×",1,0)+IF(U41="×",1,0)</f>
        <v>3</v>
      </c>
      <c r="BA41" s="27">
        <f>AX41*2+AY41</f>
        <v>0</v>
      </c>
      <c r="BB41" s="28">
        <f>O42+R42+U42</f>
        <v>20</v>
      </c>
      <c r="BC41" s="27">
        <f>BA41*100+BB41</f>
        <v>20</v>
      </c>
      <c r="BD41" s="28"/>
      <c r="BE41" s="27">
        <f>BC41*10+BD41</f>
        <v>200</v>
      </c>
      <c r="BF41" s="28">
        <f>Q42+T42+W42</f>
        <v>26</v>
      </c>
      <c r="BG41" s="27">
        <f>BE41*100-BF41</f>
        <v>19974</v>
      </c>
      <c r="BH41" s="30">
        <f>BK41</f>
        <v>4</v>
      </c>
      <c r="BJ41" s="112">
        <f>10000000-BG41</f>
        <v>9980026</v>
      </c>
      <c r="BK41" s="113">
        <f>RANK(BJ41,BJ$35:BJ$41,1)</f>
        <v>4</v>
      </c>
    </row>
    <row r="42" spans="3:63" ht="18.75" customHeight="1">
      <c r="C42" s="106"/>
      <c r="D42" s="108"/>
      <c r="E42" s="110"/>
      <c r="F42" s="100"/>
      <c r="G42" s="100"/>
      <c r="H42" s="100"/>
      <c r="I42" s="102"/>
      <c r="J42" s="104"/>
      <c r="K42" s="10" t="s">
        <v>8</v>
      </c>
      <c r="L42" s="11">
        <f>+Q42+T42+W42+AK42</f>
        <v>26</v>
      </c>
      <c r="M42" s="116"/>
      <c r="N42" s="13"/>
      <c r="O42" s="7">
        <f>+Z36</f>
        <v>8</v>
      </c>
      <c r="P42" s="8" t="s">
        <v>5</v>
      </c>
      <c r="Q42" s="9">
        <f>+X36</f>
        <v>9</v>
      </c>
      <c r="R42" s="7">
        <f>+Z38</f>
        <v>5</v>
      </c>
      <c r="S42" s="8" t="s">
        <v>5</v>
      </c>
      <c r="T42" s="9">
        <f>+X38</f>
        <v>7</v>
      </c>
      <c r="U42" s="7">
        <f>+Z40</f>
        <v>7</v>
      </c>
      <c r="V42" s="8" t="s">
        <v>5</v>
      </c>
      <c r="W42" s="9">
        <f>+X40</f>
        <v>10</v>
      </c>
      <c r="X42" s="117"/>
      <c r="Y42" s="117"/>
      <c r="Z42" s="118"/>
      <c r="AT42" s="12"/>
      <c r="AU42" s="8" t="s">
        <v>5</v>
      </c>
      <c r="AV42" s="9"/>
      <c r="AX42" s="22" t="s">
        <v>7</v>
      </c>
      <c r="AY42" s="22" t="s">
        <v>7</v>
      </c>
      <c r="AZ42" s="22" t="s">
        <v>7</v>
      </c>
      <c r="BA42" s="25" t="s">
        <v>13</v>
      </c>
      <c r="BB42" s="22" t="s">
        <v>16</v>
      </c>
      <c r="BC42" s="25" t="s">
        <v>13</v>
      </c>
      <c r="BE42" s="25" t="s">
        <v>13</v>
      </c>
      <c r="BF42" s="22" t="s">
        <v>16</v>
      </c>
      <c r="BG42" s="25" t="s">
        <v>13</v>
      </c>
      <c r="BJ42" s="112"/>
      <c r="BK42" s="114"/>
    </row>
    <row r="43" spans="54:58" ht="18.75" customHeight="1">
      <c r="BB43" s="3" t="s">
        <v>21</v>
      </c>
      <c r="BD43" s="3" t="s">
        <v>18</v>
      </c>
      <c r="BF43" s="3" t="s">
        <v>21</v>
      </c>
    </row>
    <row r="44" spans="3:60" ht="18.75" customHeight="1">
      <c r="C44" s="137" t="s">
        <v>28</v>
      </c>
      <c r="D44" s="138"/>
      <c r="E44" s="124" t="s">
        <v>6</v>
      </c>
      <c r="F44" s="125"/>
      <c r="G44" s="125"/>
      <c r="H44" s="125"/>
      <c r="I44" s="64"/>
      <c r="J44" s="4" t="s">
        <v>0</v>
      </c>
      <c r="K44" s="119" t="s">
        <v>4</v>
      </c>
      <c r="L44" s="121"/>
      <c r="M44" s="4" t="s">
        <v>1</v>
      </c>
      <c r="N44" s="13"/>
      <c r="O44" s="120">
        <f>+C45</f>
        <v>1</v>
      </c>
      <c r="P44" s="120"/>
      <c r="Q44" s="121"/>
      <c r="R44" s="120">
        <f>C47</f>
        <v>2</v>
      </c>
      <c r="S44" s="120"/>
      <c r="T44" s="121"/>
      <c r="U44" s="119">
        <f>C49</f>
        <v>3</v>
      </c>
      <c r="V44" s="120"/>
      <c r="W44" s="121"/>
      <c r="X44" s="119">
        <f>C51</f>
        <v>4</v>
      </c>
      <c r="Y44" s="120"/>
      <c r="Z44" s="121"/>
      <c r="AX44" s="22" t="s">
        <v>10</v>
      </c>
      <c r="AY44" s="22" t="s">
        <v>9</v>
      </c>
      <c r="AZ44" s="22" t="s">
        <v>11</v>
      </c>
      <c r="BA44" s="25" t="s">
        <v>12</v>
      </c>
      <c r="BB44" s="22" t="s">
        <v>15</v>
      </c>
      <c r="BC44" s="25" t="s">
        <v>17</v>
      </c>
      <c r="BD44" s="3" t="s">
        <v>19</v>
      </c>
      <c r="BE44" s="25" t="s">
        <v>17</v>
      </c>
      <c r="BF44" s="3" t="s">
        <v>20</v>
      </c>
      <c r="BG44" s="25" t="s">
        <v>17</v>
      </c>
      <c r="BH44" s="26" t="s">
        <v>1</v>
      </c>
    </row>
    <row r="45" spans="3:63" ht="18.75" customHeight="1">
      <c r="C45" s="122">
        <v>1</v>
      </c>
      <c r="D45" s="123" t="s">
        <v>53</v>
      </c>
      <c r="E45" s="109">
        <f>IF(R46&gt;T46,1,0)+IF(U46&gt;W46,1,0)+IF(X46&gt;Z46,1,0)+IF(AA46&gt;AK46,1,0)</f>
        <v>1</v>
      </c>
      <c r="F45" s="99" t="s">
        <v>2</v>
      </c>
      <c r="G45" s="99">
        <f>IF(R46+T46&gt;0,IF(R46=T46,1,0),0)+IF(U46+W46&gt;0,IF(U46=W46,1,0),0)+IF(X46+Z46&gt;0,IF(X46=Z46,1,0),0)+IF(AA46+AK46&gt;0,IF(AA46=AK46,1,0),0)</f>
        <v>1</v>
      </c>
      <c r="H45" s="99" t="s">
        <v>2</v>
      </c>
      <c r="I45" s="101">
        <f>IF(R46&lt;T46,1,0)+IF(U46&lt;W46,1,0)+IF(X46&lt;Z46,1,0)+IF(AA46&lt;AK46,1,0)</f>
        <v>1</v>
      </c>
      <c r="J45" s="103">
        <f>E45*2+G45*1</f>
        <v>3</v>
      </c>
      <c r="K45" s="6" t="s">
        <v>3</v>
      </c>
      <c r="L45" s="5">
        <f>+R46+U46+X46+AA46</f>
        <v>19</v>
      </c>
      <c r="M45" s="115">
        <f>IF((E45+G45+I45)&gt;0,BK45,"")</f>
        <v>3</v>
      </c>
      <c r="N45" s="13"/>
      <c r="O45" s="117"/>
      <c r="P45" s="117"/>
      <c r="Q45" s="118"/>
      <c r="R45" s="111" t="str">
        <f>IF(R46+T46&gt;0,IF(R46&gt;T46,"○",IF(R46&lt;T46,"×","△")),"")</f>
        <v>○</v>
      </c>
      <c r="S45" s="99"/>
      <c r="T45" s="101"/>
      <c r="U45" s="111" t="str">
        <f>IF(U46+W46&gt;0,IF(U46&gt;W46,"○",IF(U46&lt;W46,"×","△")),"")</f>
        <v>△</v>
      </c>
      <c r="V45" s="99"/>
      <c r="W45" s="101"/>
      <c r="X45" s="111" t="str">
        <f>IF(X46+Z46&gt;0,IF(X46&gt;Z46,"○",IF(X46&lt;Z46,"×","△")),"")</f>
        <v>×</v>
      </c>
      <c r="Y45" s="99"/>
      <c r="Z45" s="101"/>
      <c r="AT45" s="111">
        <f>IF(AT46+AV46&gt;0,IF(AT46&gt;AV46,"○",IF(AT46&lt;AV46,"×","△")),"")</f>
      </c>
      <c r="AU45" s="99"/>
      <c r="AV45" s="101"/>
      <c r="AX45" s="21">
        <f>IF(R45="○",1,0)+IF(U45="○",1,0)+IF(X45="○",1,0)</f>
        <v>1</v>
      </c>
      <c r="AY45" s="21">
        <f>IF(R45="△",1,0)+IF(U45="△",1,0)+IF(X45="△",1,0)</f>
        <v>1</v>
      </c>
      <c r="AZ45" s="21">
        <f>IF(R45="×",1,0)+IF(U45="×",1,0)+IF(X45="×",1,0)</f>
        <v>1</v>
      </c>
      <c r="BA45" s="27">
        <f>AX45*2+AY45</f>
        <v>3</v>
      </c>
      <c r="BB45" s="28">
        <f>R46+U46+X46</f>
        <v>19</v>
      </c>
      <c r="BC45" s="27">
        <f>BA45*100+BB45</f>
        <v>319</v>
      </c>
      <c r="BD45" s="28"/>
      <c r="BE45" s="27">
        <f>BC45*10+BD45</f>
        <v>3190</v>
      </c>
      <c r="BF45" s="28">
        <f>T46+W46+Z46</f>
        <v>19</v>
      </c>
      <c r="BG45" s="27">
        <f>BE45*100-BF45</f>
        <v>318981</v>
      </c>
      <c r="BH45" s="30">
        <f>BK45</f>
        <v>3</v>
      </c>
      <c r="BJ45" s="112">
        <f>10000000-BG45</f>
        <v>9681019</v>
      </c>
      <c r="BK45" s="113">
        <f>RANK(BJ45,BJ$45:BJ$52,1)</f>
        <v>3</v>
      </c>
    </row>
    <row r="46" spans="3:63" ht="18.75" customHeight="1">
      <c r="C46" s="106"/>
      <c r="D46" s="108"/>
      <c r="E46" s="110"/>
      <c r="F46" s="100"/>
      <c r="G46" s="100"/>
      <c r="H46" s="100"/>
      <c r="I46" s="102"/>
      <c r="J46" s="104"/>
      <c r="K46" s="10" t="s">
        <v>8</v>
      </c>
      <c r="L46" s="11">
        <f>+T46+W46+Z46+AK46</f>
        <v>19</v>
      </c>
      <c r="M46" s="116"/>
      <c r="N46" s="13"/>
      <c r="O46" s="117"/>
      <c r="P46" s="117"/>
      <c r="Q46" s="118"/>
      <c r="R46" s="7">
        <v>10</v>
      </c>
      <c r="S46" s="8" t="s">
        <v>5</v>
      </c>
      <c r="T46" s="9">
        <v>3</v>
      </c>
      <c r="U46" s="7">
        <v>6</v>
      </c>
      <c r="V46" s="8" t="s">
        <v>5</v>
      </c>
      <c r="W46" s="9">
        <v>6</v>
      </c>
      <c r="X46" s="12">
        <v>3</v>
      </c>
      <c r="Y46" s="8" t="s">
        <v>5</v>
      </c>
      <c r="Z46" s="9">
        <v>10</v>
      </c>
      <c r="AT46" s="12"/>
      <c r="AU46" s="8" t="s">
        <v>5</v>
      </c>
      <c r="AV46" s="9"/>
      <c r="AX46" s="22" t="s">
        <v>7</v>
      </c>
      <c r="AY46" s="22" t="s">
        <v>7</v>
      </c>
      <c r="AZ46" s="22" t="s">
        <v>7</v>
      </c>
      <c r="BA46" s="25" t="s">
        <v>13</v>
      </c>
      <c r="BB46" s="22" t="s">
        <v>16</v>
      </c>
      <c r="BC46" s="25" t="s">
        <v>13</v>
      </c>
      <c r="BE46" s="25" t="s">
        <v>13</v>
      </c>
      <c r="BF46" s="22" t="s">
        <v>16</v>
      </c>
      <c r="BG46" s="25" t="s">
        <v>13</v>
      </c>
      <c r="BJ46" s="112"/>
      <c r="BK46" s="114"/>
    </row>
    <row r="47" spans="3:63" ht="18.75" customHeight="1">
      <c r="C47" s="105">
        <v>2</v>
      </c>
      <c r="D47" s="107" t="s">
        <v>54</v>
      </c>
      <c r="E47" s="109">
        <f>IF(O48&gt;Q48,1,0)+IF(U48&gt;W48,1,0)+IF(X48&gt;Z48,1,0)+IF(AA48&gt;AK48,1,0)</f>
        <v>0</v>
      </c>
      <c r="F47" s="99" t="s">
        <v>2</v>
      </c>
      <c r="G47" s="99">
        <f>IF(O48+Q48&gt;0,IF(O48=Q48,1,0),0)+IF(U48+W48&gt;0,IF(U48=W48,1,0),0)+IF(X48+Z48&gt;0,IF(X48=Z48,1,0),0)+IF(AA48+AK48&gt;0,IF(AA48=AK48,1,0),0)</f>
        <v>0</v>
      </c>
      <c r="H47" s="99" t="s">
        <v>2</v>
      </c>
      <c r="I47" s="101">
        <f>IF(O48&lt;Q48,1,0)+IF(U48&lt;W48,1,0)+IF(X48&lt;Z48,1,0)+IF(AA48&lt;AK48,1,0)</f>
        <v>3</v>
      </c>
      <c r="J47" s="103">
        <f>E47*2+G47*1</f>
        <v>0</v>
      </c>
      <c r="K47" s="6" t="s">
        <v>3</v>
      </c>
      <c r="L47" s="5">
        <f>+O48+U48+X48+AA48</f>
        <v>5</v>
      </c>
      <c r="M47" s="115">
        <f>IF((E47+G47+I47)&gt;0,BK47,"")</f>
        <v>4</v>
      </c>
      <c r="N47" s="13"/>
      <c r="O47" s="111" t="str">
        <f>IF(O48+Q48&gt;0,IF(O48&gt;Q48,"○",IF(O48&lt;Q48,"×","△")),"")</f>
        <v>×</v>
      </c>
      <c r="P47" s="99"/>
      <c r="Q47" s="101"/>
      <c r="R47" s="117"/>
      <c r="S47" s="117"/>
      <c r="T47" s="118"/>
      <c r="U47" s="111" t="str">
        <f>IF(U48+W48&gt;0,IF(U48&gt;W48,"○",IF(U48&lt;W48,"×","△")),"")</f>
        <v>×</v>
      </c>
      <c r="V47" s="99"/>
      <c r="W47" s="101"/>
      <c r="X47" s="111" t="str">
        <f>IF(X48+Z48&gt;0,IF(X48&gt;Z48,"○",IF(X48&lt;Z48,"×","△")),"")</f>
        <v>×</v>
      </c>
      <c r="Y47" s="99"/>
      <c r="Z47" s="101"/>
      <c r="AT47" s="111">
        <f>IF(AT48+AV48&gt;0,IF(AT48&gt;AV48,"○",IF(AT48&lt;AV48,"×","△")),"")</f>
      </c>
      <c r="AU47" s="99"/>
      <c r="AV47" s="101"/>
      <c r="AX47" s="21">
        <f>IF(O47="○",1,0)+IF(U47="○",1,0)+IF(X47="○",1,0)</f>
        <v>0</v>
      </c>
      <c r="AY47" s="21">
        <f>IF(O47="△",1,0)+IF(U47="△",1,0)+IF(X47="△",1,0)</f>
        <v>0</v>
      </c>
      <c r="AZ47" s="21">
        <f>IF(O47="×",1,0)+IF(U47="×",1,0)+IF(X47="×",1,0)</f>
        <v>3</v>
      </c>
      <c r="BA47" s="27">
        <f>AX47*2+AY47</f>
        <v>0</v>
      </c>
      <c r="BB47" s="28">
        <f>O48+U48+X48</f>
        <v>5</v>
      </c>
      <c r="BC47" s="27">
        <f>BA47*100+BB47</f>
        <v>5</v>
      </c>
      <c r="BD47" s="28"/>
      <c r="BE47" s="27">
        <f>BC47*10+BD47</f>
        <v>50</v>
      </c>
      <c r="BF47" s="28">
        <f>Q48+W48+Z48</f>
        <v>32</v>
      </c>
      <c r="BG47" s="27">
        <f>BE47*100-BF47</f>
        <v>4968</v>
      </c>
      <c r="BH47" s="30">
        <f>BK47</f>
        <v>4</v>
      </c>
      <c r="BJ47" s="112">
        <f>10000000-BG47</f>
        <v>9995032</v>
      </c>
      <c r="BK47" s="113">
        <f>RANK(BJ47,BJ$45:BJ$52,1)</f>
        <v>4</v>
      </c>
    </row>
    <row r="48" spans="3:63" ht="18.75" customHeight="1">
      <c r="C48" s="106"/>
      <c r="D48" s="108"/>
      <c r="E48" s="110"/>
      <c r="F48" s="100"/>
      <c r="G48" s="100"/>
      <c r="H48" s="100"/>
      <c r="I48" s="102"/>
      <c r="J48" s="104"/>
      <c r="K48" s="10" t="s">
        <v>8</v>
      </c>
      <c r="L48" s="11">
        <f>+Q48+W48+Z48+AK48</f>
        <v>32</v>
      </c>
      <c r="M48" s="116"/>
      <c r="N48" s="13"/>
      <c r="O48" s="7">
        <f>T46</f>
        <v>3</v>
      </c>
      <c r="P48" s="8" t="s">
        <v>5</v>
      </c>
      <c r="Q48" s="9">
        <f>R46</f>
        <v>10</v>
      </c>
      <c r="R48" s="117"/>
      <c r="S48" s="117"/>
      <c r="T48" s="118"/>
      <c r="U48" s="7">
        <v>2</v>
      </c>
      <c r="V48" s="8" t="s">
        <v>5</v>
      </c>
      <c r="W48" s="9">
        <v>11</v>
      </c>
      <c r="X48" s="12">
        <v>0</v>
      </c>
      <c r="Y48" s="8" t="s">
        <v>5</v>
      </c>
      <c r="Z48" s="9">
        <v>11</v>
      </c>
      <c r="AT48" s="12"/>
      <c r="AU48" s="8" t="s">
        <v>5</v>
      </c>
      <c r="AV48" s="9"/>
      <c r="AX48" s="22" t="s">
        <v>7</v>
      </c>
      <c r="AY48" s="22" t="s">
        <v>7</v>
      </c>
      <c r="AZ48" s="22" t="s">
        <v>7</v>
      </c>
      <c r="BA48" s="25" t="s">
        <v>13</v>
      </c>
      <c r="BB48" s="22" t="s">
        <v>16</v>
      </c>
      <c r="BC48" s="25" t="s">
        <v>13</v>
      </c>
      <c r="BE48" s="25" t="s">
        <v>13</v>
      </c>
      <c r="BF48" s="22" t="s">
        <v>16</v>
      </c>
      <c r="BG48" s="25" t="s">
        <v>13</v>
      </c>
      <c r="BJ48" s="112"/>
      <c r="BK48" s="114"/>
    </row>
    <row r="49" spans="3:63" ht="18.75" customHeight="1">
      <c r="C49" s="105">
        <v>3</v>
      </c>
      <c r="D49" s="107" t="s">
        <v>55</v>
      </c>
      <c r="E49" s="109">
        <f>IF(O50&gt;Q50,1,0)+IF(R50&gt;T50,1,0)+IF(X50&gt;Z50,1,0)+IF(AA50&gt;AK50,1,0)</f>
        <v>1</v>
      </c>
      <c r="F49" s="99" t="s">
        <v>2</v>
      </c>
      <c r="G49" s="99">
        <f>IF(O50+Q50&gt;0,IF(O50=Q50,1,0),0)+IF(R50+T50&gt;0,IF(R50=T50,1,0),0)+IF(X50+Z50&gt;0,IF(X50=Z50,1,0),0)+IF(AA50+AK50&gt;0,IF(AA50=AK50,1,0),0)</f>
        <v>2</v>
      </c>
      <c r="H49" s="99" t="s">
        <v>2</v>
      </c>
      <c r="I49" s="101">
        <f>IF(O50&lt;Q50,1,0)+IF(R50&lt;T50,1,0)+IF(X50&lt;Z50,1,0)+IF(AA50&lt;AK50,1,0)</f>
        <v>0</v>
      </c>
      <c r="J49" s="103">
        <f>E49*2+G49*1</f>
        <v>4</v>
      </c>
      <c r="K49" s="6" t="s">
        <v>3</v>
      </c>
      <c r="L49" s="5">
        <f>+O50+R50+X50+AA50</f>
        <v>23</v>
      </c>
      <c r="M49" s="115">
        <f>IF((E49+G49+I49)&gt;0,BK49,"")</f>
        <v>2</v>
      </c>
      <c r="N49" s="13"/>
      <c r="O49" s="111" t="str">
        <f>IF(O50+Q50&gt;0,IF(O50&gt;Q50,"○",IF(O50&lt;Q50,"×","△")),"")</f>
        <v>△</v>
      </c>
      <c r="P49" s="99"/>
      <c r="Q49" s="101"/>
      <c r="R49" s="111" t="str">
        <f>IF(R50+T50&gt;0,IF(R50&gt;T50,"○",IF(R50&lt;T50,"×","△")),"")</f>
        <v>○</v>
      </c>
      <c r="S49" s="99"/>
      <c r="T49" s="101"/>
      <c r="U49" s="117"/>
      <c r="V49" s="117"/>
      <c r="W49" s="118"/>
      <c r="X49" s="111" t="str">
        <f>IF(X50+Z50&gt;0,IF(X50&gt;Z50,"○",IF(X50&lt;Z50,"×","△")),"")</f>
        <v>△</v>
      </c>
      <c r="Y49" s="99"/>
      <c r="Z49" s="101"/>
      <c r="AT49" s="111">
        <f>IF(AT50+AV50&gt;0,IF(AT50&gt;AV50,"○",IF(AT50&lt;AV50,"×","△")),"")</f>
      </c>
      <c r="AU49" s="99"/>
      <c r="AV49" s="101"/>
      <c r="AX49" s="21">
        <f>IF(O49="○",1,0)+IF(R49="○",1,0)+IF(X49="○",1,0)</f>
        <v>1</v>
      </c>
      <c r="AY49" s="21">
        <f>IF(O49="△",1,0)+IF(R49="△",1,0)+IF(X49="△",1,0)</f>
        <v>2</v>
      </c>
      <c r="AZ49" s="21">
        <f>IF(O49="×",1,0)+IF(R49="×",1,0)+IF(X49="×",1,0)</f>
        <v>0</v>
      </c>
      <c r="BA49" s="27">
        <f>AX49*2+AY49</f>
        <v>4</v>
      </c>
      <c r="BB49" s="28">
        <f>O50+R50+X50</f>
        <v>23</v>
      </c>
      <c r="BC49" s="27">
        <f>BA49*100+BB49</f>
        <v>423</v>
      </c>
      <c r="BD49" s="28"/>
      <c r="BE49" s="27">
        <f>BC49*10+BD49</f>
        <v>4230</v>
      </c>
      <c r="BF49" s="28">
        <f>Q50+T50+Z50</f>
        <v>14</v>
      </c>
      <c r="BG49" s="27">
        <f>BE49*100-BF49</f>
        <v>422986</v>
      </c>
      <c r="BH49" s="30">
        <f>BK49</f>
        <v>2</v>
      </c>
      <c r="BJ49" s="112">
        <f>10000000-BG49</f>
        <v>9577014</v>
      </c>
      <c r="BK49" s="113">
        <f>RANK(BJ49,BJ$45:BJ$52,1)</f>
        <v>2</v>
      </c>
    </row>
    <row r="50" spans="3:63" ht="18.75" customHeight="1">
      <c r="C50" s="106"/>
      <c r="D50" s="108"/>
      <c r="E50" s="110"/>
      <c r="F50" s="100"/>
      <c r="G50" s="100"/>
      <c r="H50" s="100"/>
      <c r="I50" s="102"/>
      <c r="J50" s="104"/>
      <c r="K50" s="10" t="s">
        <v>8</v>
      </c>
      <c r="L50" s="11">
        <f>+Q50+T50+Z50+AK50</f>
        <v>14</v>
      </c>
      <c r="M50" s="116"/>
      <c r="N50" s="13"/>
      <c r="O50" s="7">
        <f>W46</f>
        <v>6</v>
      </c>
      <c r="P50" s="8" t="s">
        <v>5</v>
      </c>
      <c r="Q50" s="9">
        <f>U46</f>
        <v>6</v>
      </c>
      <c r="R50" s="7">
        <f>W48</f>
        <v>11</v>
      </c>
      <c r="S50" s="8" t="s">
        <v>5</v>
      </c>
      <c r="T50" s="9">
        <f>U48</f>
        <v>2</v>
      </c>
      <c r="U50" s="117"/>
      <c r="V50" s="117"/>
      <c r="W50" s="118"/>
      <c r="X50" s="10">
        <v>6</v>
      </c>
      <c r="Y50" s="8" t="s">
        <v>5</v>
      </c>
      <c r="Z50" s="11">
        <v>6</v>
      </c>
      <c r="AT50" s="12"/>
      <c r="AU50" s="8" t="s">
        <v>5</v>
      </c>
      <c r="AV50" s="9"/>
      <c r="AX50" s="22" t="s">
        <v>7</v>
      </c>
      <c r="AY50" s="22" t="s">
        <v>7</v>
      </c>
      <c r="AZ50" s="22" t="s">
        <v>7</v>
      </c>
      <c r="BA50" s="25" t="s">
        <v>13</v>
      </c>
      <c r="BB50" s="22" t="s">
        <v>16</v>
      </c>
      <c r="BC50" s="25" t="s">
        <v>13</v>
      </c>
      <c r="BE50" s="25" t="s">
        <v>13</v>
      </c>
      <c r="BF50" s="22" t="s">
        <v>16</v>
      </c>
      <c r="BG50" s="25" t="s">
        <v>13</v>
      </c>
      <c r="BJ50" s="112"/>
      <c r="BK50" s="114"/>
    </row>
    <row r="51" spans="3:63" ht="18.75" customHeight="1">
      <c r="C51" s="105">
        <v>4</v>
      </c>
      <c r="D51" s="107" t="s">
        <v>56</v>
      </c>
      <c r="E51" s="109">
        <f>IF(O52&gt;Q52,1,0)+IF(R52&gt;T52,1,0)+IF(U52&gt;W52,1,0)+IF(AA52&gt;AK52,1,0)</f>
        <v>2</v>
      </c>
      <c r="F51" s="99" t="s">
        <v>2</v>
      </c>
      <c r="G51" s="99">
        <f>IF(O52+Q52&gt;0,IF(O52=Q52,1,0),0)+IF(R52+T52&gt;0,IF(R52=T52,1,0),0)+IF(U52+W52&gt;0,IF(U52=W52,1,0),0)+IF(AA52+AK52&gt;0,IF(AA52=AK52,1,0),0)</f>
        <v>1</v>
      </c>
      <c r="H51" s="99" t="s">
        <v>2</v>
      </c>
      <c r="I51" s="101">
        <f>IF(O52&lt;Q52,1,0)+IF(R52&lt;T52,1,0)+IF(U52&lt;W52,1,0)+IF(AA52&lt;AK52,1,0)</f>
        <v>0</v>
      </c>
      <c r="J51" s="103">
        <f>E51*2+G51*1</f>
        <v>5</v>
      </c>
      <c r="K51" s="6" t="s">
        <v>3</v>
      </c>
      <c r="L51" s="5">
        <f>+O52+R52+U52+AA52</f>
        <v>27</v>
      </c>
      <c r="M51" s="115">
        <f>IF((E51+G51+I51)&gt;0,BK51,"")</f>
        <v>1</v>
      </c>
      <c r="N51" s="13"/>
      <c r="O51" s="111" t="str">
        <f>IF(O52+Q52&gt;0,IF(O52&gt;Q52,"○",IF(O52&lt;Q52,"×","△")),"")</f>
        <v>○</v>
      </c>
      <c r="P51" s="99"/>
      <c r="Q51" s="101"/>
      <c r="R51" s="111" t="str">
        <f>IF(R52+T52&gt;0,IF(R52&gt;T52,"○",IF(R52&lt;T52,"×","△")),"")</f>
        <v>○</v>
      </c>
      <c r="S51" s="99"/>
      <c r="T51" s="101"/>
      <c r="U51" s="111" t="str">
        <f>IF(U52+W52&gt;0,IF(U52&gt;W52,"○",IF(U52&lt;W52,"×","△")),"")</f>
        <v>△</v>
      </c>
      <c r="V51" s="99"/>
      <c r="W51" s="101"/>
      <c r="X51" s="117"/>
      <c r="Y51" s="117"/>
      <c r="Z51" s="118"/>
      <c r="AT51" s="111">
        <f>IF(AT52+AV52&gt;0,IF(AT52&gt;AV52,"○",IF(AT52&lt;AV52,"×","△")),"")</f>
      </c>
      <c r="AU51" s="99"/>
      <c r="AV51" s="101"/>
      <c r="AX51" s="21">
        <f>IF(O51="○",1,0)+IF(R51="○",1,0)+IF(U51="○",1,0)</f>
        <v>2</v>
      </c>
      <c r="AY51" s="21">
        <f>IF(O51="△",1,0)+IF(R51="△",1,0)+IF(U51="△",1,0)</f>
        <v>1</v>
      </c>
      <c r="AZ51" s="21">
        <f>IF(O51="×",1,0)+IF(R51="×",1,0)+IF(U51="×",1,0)</f>
        <v>0</v>
      </c>
      <c r="BA51" s="27">
        <f>AX51*2+AY51</f>
        <v>5</v>
      </c>
      <c r="BB51" s="28">
        <f>O52+R52+U52</f>
        <v>27</v>
      </c>
      <c r="BC51" s="27">
        <f>BA51*100+BB51</f>
        <v>527</v>
      </c>
      <c r="BD51" s="28"/>
      <c r="BE51" s="27">
        <f>BC51*10+BD51</f>
        <v>5270</v>
      </c>
      <c r="BF51" s="28">
        <f>Q52+T52+W52</f>
        <v>9</v>
      </c>
      <c r="BG51" s="27">
        <f>BE51*100-BF51</f>
        <v>526991</v>
      </c>
      <c r="BH51" s="30">
        <f>BK51</f>
        <v>1</v>
      </c>
      <c r="BJ51" s="112">
        <f>10000000-BG51</f>
        <v>9473009</v>
      </c>
      <c r="BK51" s="113">
        <f>RANK(BJ51,BJ$45:BJ$52,1)</f>
        <v>1</v>
      </c>
    </row>
    <row r="52" spans="3:63" ht="18.75" customHeight="1">
      <c r="C52" s="106"/>
      <c r="D52" s="108"/>
      <c r="E52" s="110"/>
      <c r="F52" s="100"/>
      <c r="G52" s="100"/>
      <c r="H52" s="100"/>
      <c r="I52" s="102"/>
      <c r="J52" s="104"/>
      <c r="K52" s="10" t="s">
        <v>8</v>
      </c>
      <c r="L52" s="11">
        <f>+Q52+T52+W52+AK52</f>
        <v>9</v>
      </c>
      <c r="M52" s="116"/>
      <c r="N52" s="13"/>
      <c r="O52" s="7">
        <f>+Z46</f>
        <v>10</v>
      </c>
      <c r="P52" s="8" t="s">
        <v>5</v>
      </c>
      <c r="Q52" s="9">
        <f>+X46</f>
        <v>3</v>
      </c>
      <c r="R52" s="7">
        <f>+Z48</f>
        <v>11</v>
      </c>
      <c r="S52" s="8" t="s">
        <v>5</v>
      </c>
      <c r="T52" s="9">
        <f>+X48</f>
        <v>0</v>
      </c>
      <c r="U52" s="7">
        <f>+Z50</f>
        <v>6</v>
      </c>
      <c r="V52" s="8" t="s">
        <v>5</v>
      </c>
      <c r="W52" s="9">
        <f>+X50</f>
        <v>6</v>
      </c>
      <c r="X52" s="117"/>
      <c r="Y52" s="117"/>
      <c r="Z52" s="118"/>
      <c r="AT52" s="12"/>
      <c r="AU52" s="8" t="s">
        <v>5</v>
      </c>
      <c r="AV52" s="9"/>
      <c r="AX52" s="22" t="s">
        <v>7</v>
      </c>
      <c r="AY52" s="22" t="s">
        <v>7</v>
      </c>
      <c r="AZ52" s="22" t="s">
        <v>7</v>
      </c>
      <c r="BA52" s="25" t="s">
        <v>13</v>
      </c>
      <c r="BB52" s="22" t="s">
        <v>16</v>
      </c>
      <c r="BC52" s="25" t="s">
        <v>13</v>
      </c>
      <c r="BE52" s="25" t="s">
        <v>13</v>
      </c>
      <c r="BF52" s="22" t="s">
        <v>16</v>
      </c>
      <c r="BG52" s="25" t="s">
        <v>13</v>
      </c>
      <c r="BJ52" s="112"/>
      <c r="BK52" s="114"/>
    </row>
    <row r="53" spans="54:58" ht="18.75" customHeight="1">
      <c r="BB53" s="3" t="s">
        <v>21</v>
      </c>
      <c r="BD53" s="3" t="s">
        <v>18</v>
      </c>
      <c r="BF53" s="3" t="s">
        <v>21</v>
      </c>
    </row>
    <row r="54" spans="3:60" ht="18.75" customHeight="1">
      <c r="C54" s="137" t="s">
        <v>29</v>
      </c>
      <c r="D54" s="138"/>
      <c r="E54" s="124" t="s">
        <v>6</v>
      </c>
      <c r="F54" s="125"/>
      <c r="G54" s="125"/>
      <c r="H54" s="125"/>
      <c r="I54" s="64"/>
      <c r="J54" s="4" t="s">
        <v>0</v>
      </c>
      <c r="K54" s="119" t="s">
        <v>4</v>
      </c>
      <c r="L54" s="121"/>
      <c r="M54" s="4" t="s">
        <v>1</v>
      </c>
      <c r="N54" s="13"/>
      <c r="O54" s="120">
        <f>+C55</f>
        <v>1</v>
      </c>
      <c r="P54" s="120"/>
      <c r="Q54" s="121"/>
      <c r="R54" s="120">
        <f>C57</f>
        <v>2</v>
      </c>
      <c r="S54" s="120"/>
      <c r="T54" s="121"/>
      <c r="U54" s="119">
        <f>C59</f>
        <v>3</v>
      </c>
      <c r="V54" s="120"/>
      <c r="W54" s="121"/>
      <c r="X54" s="119">
        <f>C61</f>
        <v>4</v>
      </c>
      <c r="Y54" s="120"/>
      <c r="Z54" s="121"/>
      <c r="AX54" s="22" t="s">
        <v>10</v>
      </c>
      <c r="AY54" s="22" t="s">
        <v>9</v>
      </c>
      <c r="AZ54" s="22" t="s">
        <v>11</v>
      </c>
      <c r="BA54" s="25" t="s">
        <v>12</v>
      </c>
      <c r="BB54" s="22" t="s">
        <v>15</v>
      </c>
      <c r="BC54" s="25" t="s">
        <v>17</v>
      </c>
      <c r="BD54" s="3" t="s">
        <v>19</v>
      </c>
      <c r="BE54" s="25" t="s">
        <v>17</v>
      </c>
      <c r="BF54" s="3" t="s">
        <v>20</v>
      </c>
      <c r="BG54" s="25" t="s">
        <v>17</v>
      </c>
      <c r="BH54" s="26" t="s">
        <v>1</v>
      </c>
    </row>
    <row r="55" spans="3:63" ht="18.75" customHeight="1">
      <c r="C55" s="122">
        <v>1</v>
      </c>
      <c r="D55" s="123" t="s">
        <v>57</v>
      </c>
      <c r="E55" s="109">
        <f>IF(R56&gt;T56,1,0)+IF(U56&gt;W56,1,0)+IF(X56&gt;Z56,1,0)+IF(AA56&gt;AK56,1,0)</f>
        <v>1</v>
      </c>
      <c r="F55" s="99" t="s">
        <v>2</v>
      </c>
      <c r="G55" s="99">
        <f>IF(R56+T56&gt;0,IF(R56=T56,1,0),0)+IF(U56+W56&gt;0,IF(U56=W56,1,0),0)+IF(X56+Z56&gt;0,IF(X56=Z56,1,0),0)+IF(AA56+AK56&gt;0,IF(AA56=AK56,1,0),0)</f>
        <v>1</v>
      </c>
      <c r="H55" s="99" t="s">
        <v>2</v>
      </c>
      <c r="I55" s="101">
        <f>IF(R56&lt;T56,1,0)+IF(U56&lt;W56,1,0)+IF(X56&lt;Z56,1,0)+IF(AA56&lt;AK56,1,0)</f>
        <v>1</v>
      </c>
      <c r="J55" s="103">
        <f>E55*2+G55*1</f>
        <v>3</v>
      </c>
      <c r="K55" s="6" t="s">
        <v>3</v>
      </c>
      <c r="L55" s="5">
        <f>+R56+U56+X56+AA56</f>
        <v>19</v>
      </c>
      <c r="M55" s="115">
        <f>IF((E55+G55+I55)&gt;0,BK55,"")</f>
        <v>3</v>
      </c>
      <c r="N55" s="13"/>
      <c r="O55" s="117"/>
      <c r="P55" s="117"/>
      <c r="Q55" s="118"/>
      <c r="R55" s="111" t="str">
        <f>IF(R56+T56&gt;0,IF(R56&gt;T56,"○",IF(R56&lt;T56,"×","△")),"")</f>
        <v>×</v>
      </c>
      <c r="S55" s="99"/>
      <c r="T55" s="101"/>
      <c r="U55" s="111" t="str">
        <f>IF(U56+W56&gt;0,IF(U56&gt;W56,"○",IF(U56&lt;W56,"×","△")),"")</f>
        <v>○</v>
      </c>
      <c r="V55" s="99"/>
      <c r="W55" s="101"/>
      <c r="X55" s="111" t="str">
        <f>IF(X56+Z56&gt;0,IF(X56&gt;Z56,"○",IF(X56&lt;Z56,"×","△")),"")</f>
        <v>△</v>
      </c>
      <c r="Y55" s="99"/>
      <c r="Z55" s="101"/>
      <c r="AT55" s="111">
        <f>IF(AT56+AV56&gt;0,IF(AT56&gt;AV56,"○",IF(AT56&lt;AV56,"×","△")),"")</f>
      </c>
      <c r="AU55" s="99"/>
      <c r="AV55" s="101"/>
      <c r="AX55" s="21">
        <f>IF(R55="○",1,0)+IF(U55="○",1,0)+IF(X55="○",1,0)</f>
        <v>1</v>
      </c>
      <c r="AY55" s="21">
        <f>IF(R55="△",1,0)+IF(U55="△",1,0)+IF(X55="△",1,0)</f>
        <v>1</v>
      </c>
      <c r="AZ55" s="21">
        <f>IF(R55="×",1,0)+IF(U55="×",1,0)+IF(X55="×",1,0)</f>
        <v>1</v>
      </c>
      <c r="BA55" s="27">
        <f>AX55*2+AY55</f>
        <v>3</v>
      </c>
      <c r="BB55" s="28">
        <f>R56+U56+X56</f>
        <v>19</v>
      </c>
      <c r="BC55" s="27">
        <f>BA55*100+BB55</f>
        <v>319</v>
      </c>
      <c r="BD55" s="28"/>
      <c r="BE55" s="27">
        <f>BC55*10+BD55</f>
        <v>3190</v>
      </c>
      <c r="BF55" s="28">
        <f>T56+W56+Z56</f>
        <v>18</v>
      </c>
      <c r="BG55" s="27">
        <f>BE55*100-BF55</f>
        <v>318982</v>
      </c>
      <c r="BH55" s="30">
        <f>BK55</f>
        <v>3</v>
      </c>
      <c r="BJ55" s="112">
        <f>10000000-BG55</f>
        <v>9681018</v>
      </c>
      <c r="BK55" s="113">
        <f>RANK(BJ55,BJ$55:BJ$62,1)</f>
        <v>3</v>
      </c>
    </row>
    <row r="56" spans="3:63" ht="18.75" customHeight="1">
      <c r="C56" s="106"/>
      <c r="D56" s="108"/>
      <c r="E56" s="110"/>
      <c r="F56" s="100"/>
      <c r="G56" s="100"/>
      <c r="H56" s="100"/>
      <c r="I56" s="102"/>
      <c r="J56" s="104"/>
      <c r="K56" s="10" t="s">
        <v>8</v>
      </c>
      <c r="L56" s="11">
        <f>+T56+W56+Z56+AK56</f>
        <v>18</v>
      </c>
      <c r="M56" s="116"/>
      <c r="N56" s="13"/>
      <c r="O56" s="117"/>
      <c r="P56" s="117"/>
      <c r="Q56" s="118"/>
      <c r="R56" s="7">
        <v>0</v>
      </c>
      <c r="S56" s="8" t="s">
        <v>5</v>
      </c>
      <c r="T56" s="9">
        <v>8</v>
      </c>
      <c r="U56" s="7">
        <v>11</v>
      </c>
      <c r="V56" s="8" t="s">
        <v>5</v>
      </c>
      <c r="W56" s="9">
        <v>2</v>
      </c>
      <c r="X56" s="12">
        <v>8</v>
      </c>
      <c r="Y56" s="8" t="s">
        <v>5</v>
      </c>
      <c r="Z56" s="9">
        <v>8</v>
      </c>
      <c r="AT56" s="12"/>
      <c r="AU56" s="8" t="s">
        <v>5</v>
      </c>
      <c r="AV56" s="9"/>
      <c r="AX56" s="22" t="s">
        <v>7</v>
      </c>
      <c r="AY56" s="22" t="s">
        <v>7</v>
      </c>
      <c r="AZ56" s="22" t="s">
        <v>7</v>
      </c>
      <c r="BA56" s="25" t="s">
        <v>13</v>
      </c>
      <c r="BB56" s="22" t="s">
        <v>16</v>
      </c>
      <c r="BC56" s="25" t="s">
        <v>13</v>
      </c>
      <c r="BE56" s="25" t="s">
        <v>13</v>
      </c>
      <c r="BF56" s="22" t="s">
        <v>16</v>
      </c>
      <c r="BG56" s="25" t="s">
        <v>13</v>
      </c>
      <c r="BJ56" s="112"/>
      <c r="BK56" s="114"/>
    </row>
    <row r="57" spans="3:63" ht="18.75" customHeight="1">
      <c r="C57" s="105">
        <v>2</v>
      </c>
      <c r="D57" s="107" t="s">
        <v>58</v>
      </c>
      <c r="E57" s="109">
        <f>IF(O58&gt;Q58,1,0)+IF(U58&gt;W58,1,0)+IF(X58&gt;Z58,1,0)+IF(AA58&gt;AK58,1,0)</f>
        <v>2</v>
      </c>
      <c r="F57" s="99" t="s">
        <v>2</v>
      </c>
      <c r="G57" s="99">
        <f>IF(O58+Q58&gt;0,IF(O58=Q58,1,0),0)+IF(U58+W58&gt;0,IF(U58=W58,1,0),0)+IF(X58+Z58&gt;0,IF(X58=Z58,1,0),0)+IF(AA58+AK58&gt;0,IF(AA58=AK58,1,0),0)</f>
        <v>0</v>
      </c>
      <c r="H57" s="99" t="s">
        <v>2</v>
      </c>
      <c r="I57" s="101">
        <f>IF(O58&lt;Q58,1,0)+IF(U58&lt;W58,1,0)+IF(X58&lt;Z58,1,0)+IF(AA58&lt;AK58,1,0)</f>
        <v>1</v>
      </c>
      <c r="J57" s="103">
        <f>E57*2+G57*1</f>
        <v>4</v>
      </c>
      <c r="K57" s="6" t="s">
        <v>3</v>
      </c>
      <c r="L57" s="5">
        <f>+O58+U58+X58+AA58</f>
        <v>24</v>
      </c>
      <c r="M57" s="115">
        <f>IF((E57+G57+I57)&gt;0,BK57,"")</f>
        <v>1</v>
      </c>
      <c r="N57" s="13"/>
      <c r="O57" s="111" t="str">
        <f>IF(O58+Q58&gt;0,IF(O58&gt;Q58,"○",IF(O58&lt;Q58,"×","△")),"")</f>
        <v>○</v>
      </c>
      <c r="P57" s="99"/>
      <c r="Q57" s="101"/>
      <c r="R57" s="117"/>
      <c r="S57" s="117"/>
      <c r="T57" s="118"/>
      <c r="U57" s="111" t="str">
        <f>IF(U58+W58&gt;0,IF(U58&gt;W58,"○",IF(U58&lt;W58,"×","△")),"")</f>
        <v>×</v>
      </c>
      <c r="V57" s="99"/>
      <c r="W57" s="101"/>
      <c r="X57" s="111" t="str">
        <f>IF(X58+Z58&gt;0,IF(X58&gt;Z58,"○",IF(X58&lt;Z58,"×","△")),"")</f>
        <v>○</v>
      </c>
      <c r="Y57" s="99"/>
      <c r="Z57" s="101"/>
      <c r="AT57" s="111">
        <f>IF(AT58+AV58&gt;0,IF(AT58&gt;AV58,"○",IF(AT58&lt;AV58,"×","△")),"")</f>
      </c>
      <c r="AU57" s="99"/>
      <c r="AV57" s="101"/>
      <c r="AX57" s="21">
        <f>IF(O57="○",1,0)+IF(U57="○",1,0)+IF(X57="○",1,0)</f>
        <v>2</v>
      </c>
      <c r="AY57" s="21">
        <f>IF(O57="△",1,0)+IF(U57="△",1,0)+IF(X57="△",1,0)</f>
        <v>0</v>
      </c>
      <c r="AZ57" s="21">
        <f>IF(O57="×",1,0)+IF(U57="×",1,0)+IF(X57="×",1,0)</f>
        <v>1</v>
      </c>
      <c r="BA57" s="27">
        <f>AX57*2+AY57</f>
        <v>4</v>
      </c>
      <c r="BB57" s="28">
        <f>O58+U58+X58</f>
        <v>24</v>
      </c>
      <c r="BC57" s="27">
        <f>BA57*100+BB57</f>
        <v>424</v>
      </c>
      <c r="BD57" s="28"/>
      <c r="BE57" s="27">
        <f>BC57*10+BD57</f>
        <v>4240</v>
      </c>
      <c r="BF57" s="28">
        <f>Q58+W58+Z58</f>
        <v>14</v>
      </c>
      <c r="BG57" s="27">
        <f>BE57*100-BF57</f>
        <v>423986</v>
      </c>
      <c r="BH57" s="30">
        <f>BK57</f>
        <v>1</v>
      </c>
      <c r="BJ57" s="112">
        <f>10000000-BG57</f>
        <v>9576014</v>
      </c>
      <c r="BK57" s="113">
        <f>RANK(BJ57,BJ$55:BJ$62,1)</f>
        <v>1</v>
      </c>
    </row>
    <row r="58" spans="3:63" ht="18.75" customHeight="1">
      <c r="C58" s="106"/>
      <c r="D58" s="108"/>
      <c r="E58" s="110"/>
      <c r="F58" s="100"/>
      <c r="G58" s="100"/>
      <c r="H58" s="100"/>
      <c r="I58" s="102"/>
      <c r="J58" s="104"/>
      <c r="K58" s="10" t="s">
        <v>8</v>
      </c>
      <c r="L58" s="11">
        <f>+Q58+W58+Z58+AK58</f>
        <v>14</v>
      </c>
      <c r="M58" s="116"/>
      <c r="N58" s="13"/>
      <c r="O58" s="7">
        <f>T56</f>
        <v>8</v>
      </c>
      <c r="P58" s="8" t="s">
        <v>5</v>
      </c>
      <c r="Q58" s="9">
        <f>R56</f>
        <v>0</v>
      </c>
      <c r="R58" s="117"/>
      <c r="S58" s="117"/>
      <c r="T58" s="118"/>
      <c r="U58" s="7">
        <v>7</v>
      </c>
      <c r="V58" s="8" t="s">
        <v>5</v>
      </c>
      <c r="W58" s="9">
        <v>8</v>
      </c>
      <c r="X58" s="12">
        <v>9</v>
      </c>
      <c r="Y58" s="8" t="s">
        <v>5</v>
      </c>
      <c r="Z58" s="9">
        <v>6</v>
      </c>
      <c r="AT58" s="12"/>
      <c r="AU58" s="8" t="s">
        <v>5</v>
      </c>
      <c r="AV58" s="9"/>
      <c r="AX58" s="22" t="s">
        <v>7</v>
      </c>
      <c r="AY58" s="22" t="s">
        <v>7</v>
      </c>
      <c r="AZ58" s="22" t="s">
        <v>7</v>
      </c>
      <c r="BA58" s="25" t="s">
        <v>13</v>
      </c>
      <c r="BB58" s="22" t="s">
        <v>16</v>
      </c>
      <c r="BC58" s="25" t="s">
        <v>13</v>
      </c>
      <c r="BE58" s="25" t="s">
        <v>13</v>
      </c>
      <c r="BF58" s="22" t="s">
        <v>16</v>
      </c>
      <c r="BG58" s="25" t="s">
        <v>13</v>
      </c>
      <c r="BJ58" s="112"/>
      <c r="BK58" s="114"/>
    </row>
    <row r="59" spans="3:63" ht="18.75" customHeight="1">
      <c r="C59" s="105">
        <v>3</v>
      </c>
      <c r="D59" s="107" t="s">
        <v>59</v>
      </c>
      <c r="E59" s="109">
        <f>IF(O60&gt;Q60,1,0)+IF(R60&gt;T60,1,0)+IF(X60&gt;Z60,1,0)+IF(AA60&gt;AK60,1,0)</f>
        <v>1</v>
      </c>
      <c r="F59" s="99" t="s">
        <v>2</v>
      </c>
      <c r="G59" s="99">
        <f>IF(O60+Q60&gt;0,IF(O60=Q60,1,0),0)+IF(R60+T60&gt;0,IF(R60=T60,1,0),0)+IF(X60+Z60&gt;0,IF(X60=Z60,1,0),0)+IF(AA60+AK60&gt;0,IF(AA60=AK60,1,0),0)</f>
        <v>0</v>
      </c>
      <c r="H59" s="99" t="s">
        <v>2</v>
      </c>
      <c r="I59" s="101">
        <f>IF(O60&lt;Q60,1,0)+IF(R60&lt;T60,1,0)+IF(X60&lt;Z60,1,0)+IF(AA60&lt;AK60,1,0)</f>
        <v>2</v>
      </c>
      <c r="J59" s="103">
        <f>E59*2+G59*1</f>
        <v>2</v>
      </c>
      <c r="K59" s="6" t="s">
        <v>3</v>
      </c>
      <c r="L59" s="5">
        <f>+O60+R60+X60+AA60</f>
        <v>16</v>
      </c>
      <c r="M59" s="115">
        <f>IF((E59+G59+I59)&gt;0,BK59,"")</f>
        <v>4</v>
      </c>
      <c r="N59" s="13"/>
      <c r="O59" s="111" t="str">
        <f>IF(O60+Q60&gt;0,IF(O60&gt;Q60,"○",IF(O60&lt;Q60,"×","△")),"")</f>
        <v>×</v>
      </c>
      <c r="P59" s="99"/>
      <c r="Q59" s="101"/>
      <c r="R59" s="111" t="str">
        <f>IF(R60+T60&gt;0,IF(R60&gt;T60,"○",IF(R60&lt;T60,"×","△")),"")</f>
        <v>○</v>
      </c>
      <c r="S59" s="99"/>
      <c r="T59" s="101"/>
      <c r="U59" s="117"/>
      <c r="V59" s="117"/>
      <c r="W59" s="118"/>
      <c r="X59" s="111" t="str">
        <f>IF(X60+Z60&gt;0,IF(X60&gt;Z60,"○",IF(X60&lt;Z60,"×","△")),"")</f>
        <v>×</v>
      </c>
      <c r="Y59" s="99"/>
      <c r="Z59" s="101"/>
      <c r="AT59" s="111">
        <f>IF(AT60+AV60&gt;0,IF(AT60&gt;AV60,"○",IF(AT60&lt;AV60,"×","△")),"")</f>
      </c>
      <c r="AU59" s="99"/>
      <c r="AV59" s="101"/>
      <c r="AX59" s="21">
        <f>IF(O59="○",1,0)+IF(R59="○",1,0)+IF(X59="○",1,0)</f>
        <v>1</v>
      </c>
      <c r="AY59" s="21">
        <f>IF(O59="△",1,0)+IF(R59="△",1,0)+IF(X59="△",1,0)</f>
        <v>0</v>
      </c>
      <c r="AZ59" s="21">
        <f>IF(O59="×",1,0)+IF(R59="×",1,0)+IF(X59="×",1,0)</f>
        <v>2</v>
      </c>
      <c r="BA59" s="27">
        <f>AX59*2+AY59</f>
        <v>2</v>
      </c>
      <c r="BB59" s="28">
        <f>O60+R60+X60</f>
        <v>16</v>
      </c>
      <c r="BC59" s="27">
        <f>BA59*100+BB59</f>
        <v>216</v>
      </c>
      <c r="BD59" s="28"/>
      <c r="BE59" s="27">
        <f>BC59*10+BD59</f>
        <v>2160</v>
      </c>
      <c r="BF59" s="28">
        <f>Q60+T60+Z60</f>
        <v>28</v>
      </c>
      <c r="BG59" s="27">
        <f>BE59*100-BF59</f>
        <v>215972</v>
      </c>
      <c r="BH59" s="30">
        <f>BK59</f>
        <v>4</v>
      </c>
      <c r="BJ59" s="112">
        <f>10000000-BG59</f>
        <v>9784028</v>
      </c>
      <c r="BK59" s="113">
        <f>RANK(BJ59,BJ$55:BJ$62,1)</f>
        <v>4</v>
      </c>
    </row>
    <row r="60" spans="3:63" ht="18.75" customHeight="1">
      <c r="C60" s="106"/>
      <c r="D60" s="108"/>
      <c r="E60" s="110"/>
      <c r="F60" s="100"/>
      <c r="G60" s="100"/>
      <c r="H60" s="100"/>
      <c r="I60" s="102"/>
      <c r="J60" s="104"/>
      <c r="K60" s="10" t="s">
        <v>8</v>
      </c>
      <c r="L60" s="11">
        <f>+Q60+T60+Z60+AK60</f>
        <v>28</v>
      </c>
      <c r="M60" s="116"/>
      <c r="N60" s="13"/>
      <c r="O60" s="7">
        <f>W56</f>
        <v>2</v>
      </c>
      <c r="P60" s="8" t="s">
        <v>5</v>
      </c>
      <c r="Q60" s="9">
        <f>U56</f>
        <v>11</v>
      </c>
      <c r="R60" s="7">
        <f>W58</f>
        <v>8</v>
      </c>
      <c r="S60" s="8" t="s">
        <v>5</v>
      </c>
      <c r="T60" s="9">
        <f>U58</f>
        <v>7</v>
      </c>
      <c r="U60" s="117"/>
      <c r="V60" s="117"/>
      <c r="W60" s="118"/>
      <c r="X60" s="10">
        <v>6</v>
      </c>
      <c r="Y60" s="8" t="s">
        <v>5</v>
      </c>
      <c r="Z60" s="11">
        <v>10</v>
      </c>
      <c r="AT60" s="12"/>
      <c r="AU60" s="8" t="s">
        <v>5</v>
      </c>
      <c r="AV60" s="9"/>
      <c r="AX60" s="22" t="s">
        <v>7</v>
      </c>
      <c r="AY60" s="22" t="s">
        <v>7</v>
      </c>
      <c r="AZ60" s="22" t="s">
        <v>7</v>
      </c>
      <c r="BA60" s="25" t="s">
        <v>13</v>
      </c>
      <c r="BB60" s="22" t="s">
        <v>16</v>
      </c>
      <c r="BC60" s="25" t="s">
        <v>13</v>
      </c>
      <c r="BE60" s="25" t="s">
        <v>13</v>
      </c>
      <c r="BF60" s="22" t="s">
        <v>16</v>
      </c>
      <c r="BG60" s="25" t="s">
        <v>13</v>
      </c>
      <c r="BJ60" s="112"/>
      <c r="BK60" s="114"/>
    </row>
    <row r="61" spans="3:63" ht="18.75" customHeight="1">
      <c r="C61" s="105">
        <v>4</v>
      </c>
      <c r="D61" s="107" t="s">
        <v>60</v>
      </c>
      <c r="E61" s="109">
        <f>IF(O62&gt;Q62,1,0)+IF(R62&gt;T62,1,0)+IF(U62&gt;W62,1,0)+IF(AA62&gt;AK62,1,0)</f>
        <v>1</v>
      </c>
      <c r="F61" s="99" t="s">
        <v>2</v>
      </c>
      <c r="G61" s="99">
        <f>IF(O62+Q62&gt;0,IF(O62=Q62,1,0),0)+IF(R62+T62&gt;0,IF(R62=T62,1,0),0)+IF(U62+W62&gt;0,IF(U62=W62,1,0),0)+IF(AA62+AK62&gt;0,IF(AA62=AK62,1,0),0)</f>
        <v>1</v>
      </c>
      <c r="H61" s="99" t="s">
        <v>2</v>
      </c>
      <c r="I61" s="101">
        <f>IF(O62&lt;Q62,1,0)+IF(R62&lt;T62,1,0)+IF(U62&lt;W62,1,0)+IF(AA62&lt;AK62,1,0)</f>
        <v>1</v>
      </c>
      <c r="J61" s="103">
        <f>E61*2+G61*1</f>
        <v>3</v>
      </c>
      <c r="K61" s="6" t="s">
        <v>3</v>
      </c>
      <c r="L61" s="5">
        <f>+O62+R62+U62+AA62</f>
        <v>24</v>
      </c>
      <c r="M61" s="115">
        <f>IF((E61+G61+I61)&gt;0,BK61,"")</f>
        <v>2</v>
      </c>
      <c r="N61" s="13"/>
      <c r="O61" s="111" t="str">
        <f>IF(O62+Q62&gt;0,IF(O62&gt;Q62,"○",IF(O62&lt;Q62,"×","△")),"")</f>
        <v>△</v>
      </c>
      <c r="P61" s="99"/>
      <c r="Q61" s="101"/>
      <c r="R61" s="111" t="str">
        <f>IF(R62+T62&gt;0,IF(R62&gt;T62,"○",IF(R62&lt;T62,"×","△")),"")</f>
        <v>×</v>
      </c>
      <c r="S61" s="99"/>
      <c r="T61" s="101"/>
      <c r="U61" s="111" t="str">
        <f>IF(U62+W62&gt;0,IF(U62&gt;W62,"○",IF(U62&lt;W62,"×","△")),"")</f>
        <v>○</v>
      </c>
      <c r="V61" s="99"/>
      <c r="W61" s="101"/>
      <c r="X61" s="117"/>
      <c r="Y61" s="117"/>
      <c r="Z61" s="118"/>
      <c r="AT61" s="111">
        <f>IF(AT62+AV62&gt;0,IF(AT62&gt;AV62,"○",IF(AT62&lt;AV62,"×","△")),"")</f>
      </c>
      <c r="AU61" s="99"/>
      <c r="AV61" s="101"/>
      <c r="AX61" s="21">
        <f>IF(O61="○",1,0)+IF(R61="○",1,0)+IF(U61="○",1,0)</f>
        <v>1</v>
      </c>
      <c r="AY61" s="21">
        <f>IF(O61="△",1,0)+IF(R61="△",1,0)+IF(U61="△",1,0)</f>
        <v>1</v>
      </c>
      <c r="AZ61" s="21">
        <f>IF(O61="×",1,0)+IF(R61="×",1,0)+IF(U61="×",1,0)</f>
        <v>1</v>
      </c>
      <c r="BA61" s="27">
        <f>AX61*2+AY61</f>
        <v>3</v>
      </c>
      <c r="BB61" s="28">
        <f>O62+R62+U62</f>
        <v>24</v>
      </c>
      <c r="BC61" s="27">
        <f>BA61*100+BB61</f>
        <v>324</v>
      </c>
      <c r="BD61" s="28"/>
      <c r="BE61" s="27">
        <f>BC61*10+BD61</f>
        <v>3240</v>
      </c>
      <c r="BF61" s="28">
        <f>Q62+T62+W62</f>
        <v>23</v>
      </c>
      <c r="BG61" s="27">
        <f>BE61*100-BF61</f>
        <v>323977</v>
      </c>
      <c r="BH61" s="30">
        <f>BK61</f>
        <v>2</v>
      </c>
      <c r="BJ61" s="112">
        <f>10000000-BG61</f>
        <v>9676023</v>
      </c>
      <c r="BK61" s="113">
        <f>RANK(BJ61,BJ$55:BJ$62,1)</f>
        <v>2</v>
      </c>
    </row>
    <row r="62" spans="3:63" ht="18.75" customHeight="1">
      <c r="C62" s="106"/>
      <c r="D62" s="108"/>
      <c r="E62" s="110"/>
      <c r="F62" s="100"/>
      <c r="G62" s="100"/>
      <c r="H62" s="100"/>
      <c r="I62" s="102"/>
      <c r="J62" s="104"/>
      <c r="K62" s="10" t="s">
        <v>8</v>
      </c>
      <c r="L62" s="11">
        <f>+Q62+T62+W62+AK62</f>
        <v>23</v>
      </c>
      <c r="M62" s="116"/>
      <c r="N62" s="13"/>
      <c r="O62" s="7">
        <f>+Z56</f>
        <v>8</v>
      </c>
      <c r="P62" s="8" t="s">
        <v>5</v>
      </c>
      <c r="Q62" s="9">
        <f>+X56</f>
        <v>8</v>
      </c>
      <c r="R62" s="7">
        <f>+Z58</f>
        <v>6</v>
      </c>
      <c r="S62" s="8" t="s">
        <v>5</v>
      </c>
      <c r="T62" s="9">
        <f>+X58</f>
        <v>9</v>
      </c>
      <c r="U62" s="7">
        <f>+Z60</f>
        <v>10</v>
      </c>
      <c r="V62" s="8" t="s">
        <v>5</v>
      </c>
      <c r="W62" s="9">
        <f>+X60</f>
        <v>6</v>
      </c>
      <c r="X62" s="117"/>
      <c r="Y62" s="117"/>
      <c r="Z62" s="118"/>
      <c r="AT62" s="12"/>
      <c r="AU62" s="8" t="s">
        <v>5</v>
      </c>
      <c r="AV62" s="9"/>
      <c r="AX62" s="22" t="s">
        <v>7</v>
      </c>
      <c r="AY62" s="22" t="s">
        <v>7</v>
      </c>
      <c r="AZ62" s="22" t="s">
        <v>7</v>
      </c>
      <c r="BA62" s="25" t="s">
        <v>13</v>
      </c>
      <c r="BB62" s="22" t="s">
        <v>16</v>
      </c>
      <c r="BC62" s="25" t="s">
        <v>13</v>
      </c>
      <c r="BE62" s="25" t="s">
        <v>13</v>
      </c>
      <c r="BF62" s="22" t="s">
        <v>16</v>
      </c>
      <c r="BG62" s="25" t="s">
        <v>13</v>
      </c>
      <c r="BJ62" s="112"/>
      <c r="BK62" s="114"/>
    </row>
    <row r="63" spans="54:58" ht="18.75" customHeight="1">
      <c r="BB63" s="3" t="s">
        <v>21</v>
      </c>
      <c r="BD63" s="3" t="s">
        <v>18</v>
      </c>
      <c r="BF63" s="3" t="s">
        <v>21</v>
      </c>
    </row>
    <row r="64" spans="3:60" ht="18.75" customHeight="1">
      <c r="C64" s="137" t="s">
        <v>30</v>
      </c>
      <c r="D64" s="138"/>
      <c r="E64" s="124" t="s">
        <v>6</v>
      </c>
      <c r="F64" s="125"/>
      <c r="G64" s="125"/>
      <c r="H64" s="125"/>
      <c r="I64" s="64"/>
      <c r="J64" s="4" t="s">
        <v>0</v>
      </c>
      <c r="K64" s="119" t="s">
        <v>4</v>
      </c>
      <c r="L64" s="121"/>
      <c r="M64" s="4" t="s">
        <v>1</v>
      </c>
      <c r="N64" s="13"/>
      <c r="O64" s="120">
        <f>+C65</f>
        <v>1</v>
      </c>
      <c r="P64" s="120"/>
      <c r="Q64" s="121"/>
      <c r="R64" s="120">
        <f>C67</f>
        <v>2</v>
      </c>
      <c r="S64" s="120"/>
      <c r="T64" s="121"/>
      <c r="U64" s="119">
        <f>C69</f>
        <v>3</v>
      </c>
      <c r="V64" s="120"/>
      <c r="W64" s="121"/>
      <c r="X64" s="119">
        <f>C71</f>
        <v>4</v>
      </c>
      <c r="Y64" s="120"/>
      <c r="Z64" s="121"/>
      <c r="AX64" s="22" t="s">
        <v>10</v>
      </c>
      <c r="AY64" s="22" t="s">
        <v>9</v>
      </c>
      <c r="AZ64" s="22" t="s">
        <v>11</v>
      </c>
      <c r="BA64" s="25" t="s">
        <v>12</v>
      </c>
      <c r="BB64" s="22" t="s">
        <v>15</v>
      </c>
      <c r="BC64" s="25" t="s">
        <v>17</v>
      </c>
      <c r="BD64" s="3" t="s">
        <v>19</v>
      </c>
      <c r="BE64" s="25" t="s">
        <v>17</v>
      </c>
      <c r="BF64" s="3" t="s">
        <v>20</v>
      </c>
      <c r="BG64" s="25" t="s">
        <v>17</v>
      </c>
      <c r="BH64" s="26" t="s">
        <v>1</v>
      </c>
    </row>
    <row r="65" spans="3:63" ht="18.75" customHeight="1">
      <c r="C65" s="122">
        <v>1</v>
      </c>
      <c r="D65" s="123" t="s">
        <v>61</v>
      </c>
      <c r="E65" s="109">
        <f>IF(R66&gt;T66,1,0)+IF(U66&gt;W66,1,0)+IF(X66&gt;Z66,1,0)+IF(AA66&gt;AK66,1,0)</f>
        <v>3</v>
      </c>
      <c r="F65" s="99" t="s">
        <v>2</v>
      </c>
      <c r="G65" s="99">
        <f>IF(R66+T66&gt;0,IF(R66=T66,1,0),0)+IF(U66+W66&gt;0,IF(U66=W66,1,0),0)+IF(X66+Z66&gt;0,IF(X66=Z66,1,0),0)+IF(AA66+AK66&gt;0,IF(AA66=AK66,1,0),0)</f>
        <v>0</v>
      </c>
      <c r="H65" s="99" t="s">
        <v>2</v>
      </c>
      <c r="I65" s="101">
        <f>IF(R66&lt;T66,1,0)+IF(U66&lt;W66,1,0)+IF(X66&lt;Z66,1,0)+IF(AA66&lt;AK66,1,0)</f>
        <v>0</v>
      </c>
      <c r="J65" s="103">
        <f>E65*2+G65*1</f>
        <v>6</v>
      </c>
      <c r="K65" s="6" t="s">
        <v>3</v>
      </c>
      <c r="L65" s="5">
        <f>+R66+U66+X66+AA66</f>
        <v>30</v>
      </c>
      <c r="M65" s="115">
        <f>IF((E65+G65+I65)&gt;0,BK65,"")</f>
        <v>1</v>
      </c>
      <c r="N65" s="13"/>
      <c r="O65" s="117"/>
      <c r="P65" s="117"/>
      <c r="Q65" s="118"/>
      <c r="R65" s="111" t="str">
        <f>IF(R66+T66&gt;0,IF(R66&gt;T66,"○",IF(R66&lt;T66,"×","△")),"")</f>
        <v>○</v>
      </c>
      <c r="S65" s="99"/>
      <c r="T65" s="101"/>
      <c r="U65" s="111" t="str">
        <f>IF(U66+W66&gt;0,IF(U66&gt;W66,"○",IF(U66&lt;W66,"×","△")),"")</f>
        <v>○</v>
      </c>
      <c r="V65" s="99"/>
      <c r="W65" s="101"/>
      <c r="X65" s="111" t="str">
        <f>IF(X66+Z66&gt;0,IF(X66&gt;Z66,"○",IF(X66&lt;Z66,"×","△")),"")</f>
        <v>○</v>
      </c>
      <c r="Y65" s="99"/>
      <c r="Z65" s="101"/>
      <c r="AT65" s="111">
        <f>IF(AT66+AV66&gt;0,IF(AT66&gt;AV66,"○",IF(AT66&lt;AV66,"×","△")),"")</f>
      </c>
      <c r="AU65" s="99"/>
      <c r="AV65" s="101"/>
      <c r="AX65" s="21">
        <f>IF(R65="○",1,0)+IF(U65="○",1,0)+IF(X65="○",1,0)</f>
        <v>3</v>
      </c>
      <c r="AY65" s="21">
        <f>IF(R65="△",1,0)+IF(U65="△",1,0)+IF(X65="△",1,0)</f>
        <v>0</v>
      </c>
      <c r="AZ65" s="21">
        <f>IF(R65="×",1,0)+IF(U65="×",1,0)+IF(X65="×",1,0)</f>
        <v>0</v>
      </c>
      <c r="BA65" s="27">
        <f>AX65*2+AY65</f>
        <v>6</v>
      </c>
      <c r="BB65" s="28">
        <f>R66+U66+X66</f>
        <v>30</v>
      </c>
      <c r="BC65" s="27">
        <f>BA65*100+BB65</f>
        <v>630</v>
      </c>
      <c r="BD65" s="28"/>
      <c r="BE65" s="27">
        <f>BC65*10+BD65</f>
        <v>6300</v>
      </c>
      <c r="BF65" s="28">
        <f>T66+W66+Z66</f>
        <v>9</v>
      </c>
      <c r="BG65" s="27">
        <f>BE65*100-BF65</f>
        <v>629991</v>
      </c>
      <c r="BH65" s="30">
        <f>BK65</f>
        <v>1</v>
      </c>
      <c r="BJ65" s="112">
        <f>10000000-BG65</f>
        <v>9370009</v>
      </c>
      <c r="BK65" s="113">
        <f>RANK(BJ65,BJ$65:BJ$72,1)</f>
        <v>1</v>
      </c>
    </row>
    <row r="66" spans="3:63" ht="18.75" customHeight="1">
      <c r="C66" s="106"/>
      <c r="D66" s="108"/>
      <c r="E66" s="110"/>
      <c r="F66" s="100"/>
      <c r="G66" s="100"/>
      <c r="H66" s="100"/>
      <c r="I66" s="102"/>
      <c r="J66" s="104"/>
      <c r="K66" s="10" t="s">
        <v>8</v>
      </c>
      <c r="L66" s="11">
        <f>+T66+W66+Z66+AK66</f>
        <v>9</v>
      </c>
      <c r="M66" s="116"/>
      <c r="N66" s="13"/>
      <c r="O66" s="117"/>
      <c r="P66" s="117"/>
      <c r="Q66" s="118"/>
      <c r="R66" s="7">
        <v>9</v>
      </c>
      <c r="S66" s="8" t="s">
        <v>5</v>
      </c>
      <c r="T66" s="9">
        <v>6</v>
      </c>
      <c r="U66" s="7">
        <v>11</v>
      </c>
      <c r="V66" s="8" t="s">
        <v>5</v>
      </c>
      <c r="W66" s="9">
        <v>0</v>
      </c>
      <c r="X66" s="12">
        <v>10</v>
      </c>
      <c r="Y66" s="8" t="s">
        <v>5</v>
      </c>
      <c r="Z66" s="9">
        <v>3</v>
      </c>
      <c r="AT66" s="12"/>
      <c r="AU66" s="8" t="s">
        <v>5</v>
      </c>
      <c r="AV66" s="9"/>
      <c r="AX66" s="22" t="s">
        <v>7</v>
      </c>
      <c r="AY66" s="22" t="s">
        <v>7</v>
      </c>
      <c r="AZ66" s="22" t="s">
        <v>7</v>
      </c>
      <c r="BA66" s="25" t="s">
        <v>13</v>
      </c>
      <c r="BB66" s="22" t="s">
        <v>16</v>
      </c>
      <c r="BC66" s="25" t="s">
        <v>13</v>
      </c>
      <c r="BE66" s="25" t="s">
        <v>13</v>
      </c>
      <c r="BF66" s="22" t="s">
        <v>16</v>
      </c>
      <c r="BG66" s="25" t="s">
        <v>13</v>
      </c>
      <c r="BJ66" s="112"/>
      <c r="BK66" s="114"/>
    </row>
    <row r="67" spans="3:63" ht="18.75" customHeight="1">
      <c r="C67" s="105">
        <v>2</v>
      </c>
      <c r="D67" s="107" t="s">
        <v>62</v>
      </c>
      <c r="E67" s="109">
        <f>IF(O68&gt;Q68,1,0)+IF(U68&gt;W68,1,0)+IF(X68&gt;Z68,1,0)+IF(AA68&gt;AK68,1,0)</f>
        <v>2</v>
      </c>
      <c r="F67" s="99" t="s">
        <v>2</v>
      </c>
      <c r="G67" s="99">
        <f>IF(O68+Q68&gt;0,IF(O68=Q68,1,0),0)+IF(U68+W68&gt;0,IF(U68=W68,1,0),0)+IF(X68+Z68&gt;0,IF(X68=Z68,1,0),0)+IF(AA68+AK68&gt;0,IF(AA68=AK68,1,0),0)</f>
        <v>0</v>
      </c>
      <c r="H67" s="99" t="s">
        <v>2</v>
      </c>
      <c r="I67" s="101">
        <f>IF(O68&lt;Q68,1,0)+IF(U68&lt;W68,1,0)+IF(X68&lt;Z68,1,0)+IF(AA68&lt;AK68,1,0)</f>
        <v>1</v>
      </c>
      <c r="J67" s="103">
        <f>E67*2+G67*1</f>
        <v>4</v>
      </c>
      <c r="K67" s="6" t="s">
        <v>3</v>
      </c>
      <c r="L67" s="5">
        <f>+O68+U68+X68+AA68</f>
        <v>28</v>
      </c>
      <c r="M67" s="115">
        <f>IF((E67+G67+I67)&gt;0,BK67,"")</f>
        <v>2</v>
      </c>
      <c r="N67" s="13"/>
      <c r="O67" s="111" t="str">
        <f>IF(O68+Q68&gt;0,IF(O68&gt;Q68,"○",IF(O68&lt;Q68,"×","△")),"")</f>
        <v>×</v>
      </c>
      <c r="P67" s="99"/>
      <c r="Q67" s="101"/>
      <c r="R67" s="117"/>
      <c r="S67" s="117"/>
      <c r="T67" s="118"/>
      <c r="U67" s="111" t="str">
        <f>IF(U68+W68&gt;0,IF(U68&gt;W68,"○",IF(U68&lt;W68,"×","△")),"")</f>
        <v>○</v>
      </c>
      <c r="V67" s="99"/>
      <c r="W67" s="101"/>
      <c r="X67" s="111" t="str">
        <f>IF(X68+Z68&gt;0,IF(X68&gt;Z68,"○",IF(X68&lt;Z68,"×","△")),"")</f>
        <v>○</v>
      </c>
      <c r="Y67" s="99"/>
      <c r="Z67" s="101"/>
      <c r="AT67" s="111">
        <f>IF(AT68+AV68&gt;0,IF(AT68&gt;AV68,"○",IF(AT68&lt;AV68,"×","△")),"")</f>
      </c>
      <c r="AU67" s="99"/>
      <c r="AV67" s="101"/>
      <c r="AX67" s="21">
        <f>IF(O67="○",1,0)+IF(U67="○",1,0)+IF(X67="○",1,0)</f>
        <v>2</v>
      </c>
      <c r="AY67" s="21">
        <f>IF(O67="△",1,0)+IF(U67="△",1,0)+IF(X67="△",1,0)</f>
        <v>0</v>
      </c>
      <c r="AZ67" s="21">
        <f>IF(O67="×",1,0)+IF(U67="×",1,0)+IF(X67="×",1,0)</f>
        <v>1</v>
      </c>
      <c r="BA67" s="27">
        <f>AX67*2+AY67</f>
        <v>4</v>
      </c>
      <c r="BB67" s="28">
        <f>O68+U68+X68</f>
        <v>28</v>
      </c>
      <c r="BC67" s="27">
        <f>BA67*100+BB67</f>
        <v>428</v>
      </c>
      <c r="BD67" s="28"/>
      <c r="BE67" s="27">
        <f>BC67*10+BD67</f>
        <v>4280</v>
      </c>
      <c r="BF67" s="28">
        <f>Q68+W68+Z68</f>
        <v>15</v>
      </c>
      <c r="BG67" s="27">
        <f>BE67*100-BF67</f>
        <v>427985</v>
      </c>
      <c r="BH67" s="30">
        <f>BK67</f>
        <v>2</v>
      </c>
      <c r="BJ67" s="112">
        <f>10000000-BG67</f>
        <v>9572015</v>
      </c>
      <c r="BK67" s="113">
        <f>RANK(BJ67,BJ$65:BJ$72,1)</f>
        <v>2</v>
      </c>
    </row>
    <row r="68" spans="3:63" ht="18.75" customHeight="1">
      <c r="C68" s="106"/>
      <c r="D68" s="108"/>
      <c r="E68" s="110"/>
      <c r="F68" s="100"/>
      <c r="G68" s="100"/>
      <c r="H68" s="100"/>
      <c r="I68" s="102"/>
      <c r="J68" s="104"/>
      <c r="K68" s="10" t="s">
        <v>8</v>
      </c>
      <c r="L68" s="11">
        <f>+Q68+W68+Z68+AK68</f>
        <v>15</v>
      </c>
      <c r="M68" s="116"/>
      <c r="N68" s="13"/>
      <c r="O68" s="7">
        <f>T66</f>
        <v>6</v>
      </c>
      <c r="P68" s="8" t="s">
        <v>5</v>
      </c>
      <c r="Q68" s="9">
        <f>R66</f>
        <v>9</v>
      </c>
      <c r="R68" s="117"/>
      <c r="S68" s="117"/>
      <c r="T68" s="118"/>
      <c r="U68" s="7">
        <v>11</v>
      </c>
      <c r="V68" s="8" t="s">
        <v>5</v>
      </c>
      <c r="W68" s="9">
        <v>0</v>
      </c>
      <c r="X68" s="12">
        <v>11</v>
      </c>
      <c r="Y68" s="8" t="s">
        <v>5</v>
      </c>
      <c r="Z68" s="9">
        <v>6</v>
      </c>
      <c r="AT68" s="12"/>
      <c r="AU68" s="8" t="s">
        <v>5</v>
      </c>
      <c r="AV68" s="9"/>
      <c r="AX68" s="22" t="s">
        <v>7</v>
      </c>
      <c r="AY68" s="22" t="s">
        <v>7</v>
      </c>
      <c r="AZ68" s="22" t="s">
        <v>7</v>
      </c>
      <c r="BA68" s="25" t="s">
        <v>13</v>
      </c>
      <c r="BB68" s="22" t="s">
        <v>16</v>
      </c>
      <c r="BC68" s="25" t="s">
        <v>13</v>
      </c>
      <c r="BE68" s="25" t="s">
        <v>13</v>
      </c>
      <c r="BF68" s="22" t="s">
        <v>16</v>
      </c>
      <c r="BG68" s="25" t="s">
        <v>13</v>
      </c>
      <c r="BJ68" s="112"/>
      <c r="BK68" s="114"/>
    </row>
    <row r="69" spans="3:63" ht="18.75" customHeight="1">
      <c r="C69" s="105">
        <v>3</v>
      </c>
      <c r="D69" s="107" t="s">
        <v>63</v>
      </c>
      <c r="E69" s="109">
        <f>IF(O70&gt;Q70,1,0)+IF(R70&gt;T70,1,0)+IF(X70&gt;Z70,1,0)+IF(AA70&gt;AK70,1,0)</f>
        <v>0</v>
      </c>
      <c r="F69" s="99" t="s">
        <v>2</v>
      </c>
      <c r="G69" s="99">
        <f>IF(O70+Q70&gt;0,IF(O70=Q70,1,0),0)+IF(R70+T70&gt;0,IF(R70=T70,1,0),0)+IF(X70+Z70&gt;0,IF(X70=Z70,1,0),0)+IF(AA70+AK70&gt;0,IF(AA70=AK70,1,0),0)</f>
        <v>0</v>
      </c>
      <c r="H69" s="99" t="s">
        <v>2</v>
      </c>
      <c r="I69" s="101">
        <f>IF(O70&lt;Q70,1,0)+IF(R70&lt;T70,1,0)+IF(X70&lt;Z70,1,0)+IF(AA70&lt;AK70,1,0)</f>
        <v>3</v>
      </c>
      <c r="J69" s="103">
        <f>E69*2+G69*1</f>
        <v>0</v>
      </c>
      <c r="K69" s="6" t="s">
        <v>3</v>
      </c>
      <c r="L69" s="5">
        <f>+O70+R70+X70+AA70</f>
        <v>0</v>
      </c>
      <c r="M69" s="115">
        <f>IF((E69+G69+I69)&gt;0,BK69,"")</f>
        <v>4</v>
      </c>
      <c r="N69" s="13"/>
      <c r="O69" s="111" t="str">
        <f>IF(O70+Q70&gt;0,IF(O70&gt;Q70,"○",IF(O70&lt;Q70,"×","△")),"")</f>
        <v>×</v>
      </c>
      <c r="P69" s="99"/>
      <c r="Q69" s="101"/>
      <c r="R69" s="111" t="str">
        <f>IF(R70+T70&gt;0,IF(R70&gt;T70,"○",IF(R70&lt;T70,"×","△")),"")</f>
        <v>×</v>
      </c>
      <c r="S69" s="99"/>
      <c r="T69" s="101"/>
      <c r="U69" s="117"/>
      <c r="V69" s="117"/>
      <c r="W69" s="118"/>
      <c r="X69" s="111" t="str">
        <f>IF(X70+Z70&gt;0,IF(X70&gt;Z70,"○",IF(X70&lt;Z70,"×","△")),"")</f>
        <v>×</v>
      </c>
      <c r="Y69" s="99"/>
      <c r="Z69" s="101"/>
      <c r="AT69" s="111">
        <f>IF(AT70+AV70&gt;0,IF(AT70&gt;AV70,"○",IF(AT70&lt;AV70,"×","△")),"")</f>
      </c>
      <c r="AU69" s="99"/>
      <c r="AV69" s="101"/>
      <c r="AX69" s="21">
        <f>IF(O69="○",1,0)+IF(R69="○",1,0)+IF(X69="○",1,0)</f>
        <v>0</v>
      </c>
      <c r="AY69" s="21">
        <f>IF(O69="△",1,0)+IF(R69="△",1,0)+IF(X69="△",1,0)</f>
        <v>0</v>
      </c>
      <c r="AZ69" s="21">
        <f>IF(O69="×",1,0)+IF(R69="×",1,0)+IF(X69="×",1,0)</f>
        <v>3</v>
      </c>
      <c r="BA69" s="27">
        <f>AX69*2+AY69</f>
        <v>0</v>
      </c>
      <c r="BB69" s="28">
        <f>O70+R70+X70</f>
        <v>0</v>
      </c>
      <c r="BC69" s="27">
        <f>BA69*100+BB69</f>
        <v>0</v>
      </c>
      <c r="BD69" s="28"/>
      <c r="BE69" s="27">
        <f>BC69*10+BD69</f>
        <v>0</v>
      </c>
      <c r="BF69" s="28">
        <f>Q70+T70+Z70</f>
        <v>33</v>
      </c>
      <c r="BG69" s="27">
        <f>BE69*100-BF69</f>
        <v>-33</v>
      </c>
      <c r="BH69" s="30">
        <f>BK69</f>
        <v>4</v>
      </c>
      <c r="BJ69" s="112">
        <f>10000000-BG69</f>
        <v>10000033</v>
      </c>
      <c r="BK69" s="113">
        <f>RANK(BJ69,BJ$65:BJ$72,1)</f>
        <v>4</v>
      </c>
    </row>
    <row r="70" spans="3:63" ht="18.75" customHeight="1">
      <c r="C70" s="106"/>
      <c r="D70" s="108"/>
      <c r="E70" s="110"/>
      <c r="F70" s="100"/>
      <c r="G70" s="100"/>
      <c r="H70" s="100"/>
      <c r="I70" s="102"/>
      <c r="J70" s="104"/>
      <c r="K70" s="10" t="s">
        <v>8</v>
      </c>
      <c r="L70" s="11">
        <f>+Q70+T70+Z70+AK70</f>
        <v>33</v>
      </c>
      <c r="M70" s="116"/>
      <c r="N70" s="13"/>
      <c r="O70" s="7">
        <f>W66</f>
        <v>0</v>
      </c>
      <c r="P70" s="8" t="s">
        <v>5</v>
      </c>
      <c r="Q70" s="9">
        <f>U66</f>
        <v>11</v>
      </c>
      <c r="R70" s="7">
        <f>W68</f>
        <v>0</v>
      </c>
      <c r="S70" s="8" t="s">
        <v>5</v>
      </c>
      <c r="T70" s="9">
        <f>U68</f>
        <v>11</v>
      </c>
      <c r="U70" s="117"/>
      <c r="V70" s="117"/>
      <c r="W70" s="118"/>
      <c r="X70" s="10">
        <v>0</v>
      </c>
      <c r="Y70" s="8" t="s">
        <v>5</v>
      </c>
      <c r="Z70" s="11">
        <v>11</v>
      </c>
      <c r="AT70" s="12"/>
      <c r="AU70" s="8" t="s">
        <v>5</v>
      </c>
      <c r="AV70" s="9"/>
      <c r="AX70" s="22" t="s">
        <v>7</v>
      </c>
      <c r="AY70" s="22" t="s">
        <v>7</v>
      </c>
      <c r="AZ70" s="22" t="s">
        <v>7</v>
      </c>
      <c r="BA70" s="25" t="s">
        <v>13</v>
      </c>
      <c r="BB70" s="22" t="s">
        <v>16</v>
      </c>
      <c r="BC70" s="25" t="s">
        <v>13</v>
      </c>
      <c r="BE70" s="25" t="s">
        <v>13</v>
      </c>
      <c r="BF70" s="22" t="s">
        <v>16</v>
      </c>
      <c r="BG70" s="25" t="s">
        <v>13</v>
      </c>
      <c r="BJ70" s="112"/>
      <c r="BK70" s="114"/>
    </row>
    <row r="71" spans="3:63" ht="18.75" customHeight="1">
      <c r="C71" s="105">
        <v>4</v>
      </c>
      <c r="D71" s="107" t="s">
        <v>64</v>
      </c>
      <c r="E71" s="109">
        <f>IF(O72&gt;Q72,1,0)+IF(R72&gt;T72,1,0)+IF(U72&gt;W72,1,0)+IF(AA72&gt;AK72,1,0)</f>
        <v>1</v>
      </c>
      <c r="F71" s="99" t="s">
        <v>2</v>
      </c>
      <c r="G71" s="99">
        <f>IF(O72+Q72&gt;0,IF(O72=Q72,1,0),0)+IF(R72+T72&gt;0,IF(R72=T72,1,0),0)+IF(U72+W72&gt;0,IF(U72=W72,1,0),0)+IF(AA72+AK72&gt;0,IF(AA72=AK72,1,0),0)</f>
        <v>0</v>
      </c>
      <c r="H71" s="99" t="s">
        <v>2</v>
      </c>
      <c r="I71" s="101">
        <f>IF(O72&lt;Q72,1,0)+IF(R72&lt;T72,1,0)+IF(U72&lt;W72,1,0)+IF(AA72&lt;AK72,1,0)</f>
        <v>2</v>
      </c>
      <c r="J71" s="103">
        <f>E71*2+G71*1</f>
        <v>2</v>
      </c>
      <c r="K71" s="6" t="s">
        <v>3</v>
      </c>
      <c r="L71" s="5">
        <f>+O72+R72+U72+AA72</f>
        <v>20</v>
      </c>
      <c r="M71" s="115">
        <f>IF((E71+G71+I71)&gt;0,BK71,"")</f>
        <v>3</v>
      </c>
      <c r="N71" s="13"/>
      <c r="O71" s="111" t="str">
        <f>IF(O72+Q72&gt;0,IF(O72&gt;Q72,"○",IF(O72&lt;Q72,"×","△")),"")</f>
        <v>×</v>
      </c>
      <c r="P71" s="99"/>
      <c r="Q71" s="101"/>
      <c r="R71" s="111" t="str">
        <f>IF(R72+T72&gt;0,IF(R72&gt;T72,"○",IF(R72&lt;T72,"×","△")),"")</f>
        <v>×</v>
      </c>
      <c r="S71" s="99"/>
      <c r="T71" s="101"/>
      <c r="U71" s="111" t="str">
        <f>IF(U72+W72&gt;0,IF(U72&gt;W72,"○",IF(U72&lt;W72,"×","△")),"")</f>
        <v>○</v>
      </c>
      <c r="V71" s="99"/>
      <c r="W71" s="101"/>
      <c r="X71" s="117"/>
      <c r="Y71" s="117"/>
      <c r="Z71" s="118"/>
      <c r="AT71" s="111">
        <f>IF(AT72+AV72&gt;0,IF(AT72&gt;AV72,"○",IF(AT72&lt;AV72,"×","△")),"")</f>
      </c>
      <c r="AU71" s="99"/>
      <c r="AV71" s="101"/>
      <c r="AX71" s="21">
        <f>IF(O71="○",1,0)+IF(R71="○",1,0)+IF(U71="○",1,0)</f>
        <v>1</v>
      </c>
      <c r="AY71" s="21">
        <f>IF(O71="△",1,0)+IF(R71="△",1,0)+IF(U71="△",1,0)</f>
        <v>0</v>
      </c>
      <c r="AZ71" s="21">
        <f>IF(O71="×",1,0)+IF(R71="×",1,0)+IF(U71="×",1,0)</f>
        <v>2</v>
      </c>
      <c r="BA71" s="27">
        <f>AX71*2+AY71</f>
        <v>2</v>
      </c>
      <c r="BB71" s="28">
        <f>O72+R72+U72</f>
        <v>20</v>
      </c>
      <c r="BC71" s="27">
        <f>BA71*100+BB71</f>
        <v>220</v>
      </c>
      <c r="BD71" s="28"/>
      <c r="BE71" s="27">
        <f>BC71*10+BD71</f>
        <v>2200</v>
      </c>
      <c r="BF71" s="28">
        <f>Q72+T72+W72</f>
        <v>21</v>
      </c>
      <c r="BG71" s="27">
        <f>BE71*100-BF71</f>
        <v>219979</v>
      </c>
      <c r="BH71" s="30">
        <f>BK71</f>
        <v>3</v>
      </c>
      <c r="BJ71" s="112">
        <f>10000000-BG71</f>
        <v>9780021</v>
      </c>
      <c r="BK71" s="113">
        <f>RANK(BJ71,BJ$65:BJ$72,1)</f>
        <v>3</v>
      </c>
    </row>
    <row r="72" spans="3:63" ht="18.75" customHeight="1">
      <c r="C72" s="106"/>
      <c r="D72" s="108"/>
      <c r="E72" s="110"/>
      <c r="F72" s="100"/>
      <c r="G72" s="100"/>
      <c r="H72" s="100"/>
      <c r="I72" s="102"/>
      <c r="J72" s="104"/>
      <c r="K72" s="10" t="s">
        <v>8</v>
      </c>
      <c r="L72" s="11">
        <f>+Q72+T72+W72+AK72</f>
        <v>21</v>
      </c>
      <c r="M72" s="116"/>
      <c r="N72" s="13"/>
      <c r="O72" s="7">
        <f>+Z66</f>
        <v>3</v>
      </c>
      <c r="P72" s="8" t="s">
        <v>5</v>
      </c>
      <c r="Q72" s="9">
        <f>+X66</f>
        <v>10</v>
      </c>
      <c r="R72" s="7">
        <f>+Z68</f>
        <v>6</v>
      </c>
      <c r="S72" s="8" t="s">
        <v>5</v>
      </c>
      <c r="T72" s="9">
        <f>+X68</f>
        <v>11</v>
      </c>
      <c r="U72" s="7">
        <f>+Z70</f>
        <v>11</v>
      </c>
      <c r="V72" s="8" t="s">
        <v>5</v>
      </c>
      <c r="W72" s="9">
        <f>+X70</f>
        <v>0</v>
      </c>
      <c r="X72" s="117"/>
      <c r="Y72" s="117"/>
      <c r="Z72" s="118"/>
      <c r="AT72" s="12"/>
      <c r="AU72" s="8" t="s">
        <v>5</v>
      </c>
      <c r="AV72" s="9"/>
      <c r="AX72" s="22" t="s">
        <v>7</v>
      </c>
      <c r="AY72" s="22" t="s">
        <v>7</v>
      </c>
      <c r="AZ72" s="22" t="s">
        <v>7</v>
      </c>
      <c r="BA72" s="25" t="s">
        <v>13</v>
      </c>
      <c r="BB72" s="22" t="s">
        <v>16</v>
      </c>
      <c r="BC72" s="25" t="s">
        <v>13</v>
      </c>
      <c r="BE72" s="25" t="s">
        <v>13</v>
      </c>
      <c r="BF72" s="22" t="s">
        <v>16</v>
      </c>
      <c r="BG72" s="25" t="s">
        <v>13</v>
      </c>
      <c r="BJ72" s="112"/>
      <c r="BK72" s="114"/>
    </row>
    <row r="73" spans="54:58" ht="18.75" customHeight="1">
      <c r="BB73" s="3" t="s">
        <v>21</v>
      </c>
      <c r="BD73" s="3" t="s">
        <v>18</v>
      </c>
      <c r="BF73" s="3" t="s">
        <v>21</v>
      </c>
    </row>
    <row r="74" spans="3:60" ht="18.75" customHeight="1">
      <c r="C74" s="137" t="s">
        <v>31</v>
      </c>
      <c r="D74" s="138"/>
      <c r="E74" s="124" t="s">
        <v>6</v>
      </c>
      <c r="F74" s="125"/>
      <c r="G74" s="125"/>
      <c r="H74" s="125"/>
      <c r="I74" s="64"/>
      <c r="J74" s="4" t="s">
        <v>0</v>
      </c>
      <c r="K74" s="119" t="s">
        <v>4</v>
      </c>
      <c r="L74" s="121"/>
      <c r="M74" s="4" t="s">
        <v>1</v>
      </c>
      <c r="N74" s="13"/>
      <c r="O74" s="120">
        <f>+C75</f>
        <v>1</v>
      </c>
      <c r="P74" s="120"/>
      <c r="Q74" s="121"/>
      <c r="R74" s="120">
        <f>C77</f>
        <v>2</v>
      </c>
      <c r="S74" s="120"/>
      <c r="T74" s="121"/>
      <c r="U74" s="119">
        <f>C79</f>
        <v>3</v>
      </c>
      <c r="V74" s="120"/>
      <c r="W74" s="121"/>
      <c r="X74" s="119">
        <f>C81</f>
        <v>4</v>
      </c>
      <c r="Y74" s="120"/>
      <c r="Z74" s="121"/>
      <c r="AX74" s="22" t="s">
        <v>10</v>
      </c>
      <c r="AY74" s="22" t="s">
        <v>9</v>
      </c>
      <c r="AZ74" s="22" t="s">
        <v>11</v>
      </c>
      <c r="BA74" s="25" t="s">
        <v>12</v>
      </c>
      <c r="BB74" s="22" t="s">
        <v>15</v>
      </c>
      <c r="BC74" s="25" t="s">
        <v>17</v>
      </c>
      <c r="BD74" s="3" t="s">
        <v>19</v>
      </c>
      <c r="BE74" s="25" t="s">
        <v>17</v>
      </c>
      <c r="BF74" s="3" t="s">
        <v>20</v>
      </c>
      <c r="BG74" s="25" t="s">
        <v>17</v>
      </c>
      <c r="BH74" s="26" t="s">
        <v>1</v>
      </c>
    </row>
    <row r="75" spans="3:63" ht="18.75" customHeight="1">
      <c r="C75" s="122">
        <v>1</v>
      </c>
      <c r="D75" s="123" t="s">
        <v>65</v>
      </c>
      <c r="E75" s="109">
        <f>IF(R76&gt;T76,1,0)+IF(U76&gt;W76,1,0)+IF(X76&gt;Z76,1,0)+IF(AA76&gt;AK76,1,0)</f>
        <v>3</v>
      </c>
      <c r="F75" s="99" t="s">
        <v>2</v>
      </c>
      <c r="G75" s="99">
        <f>IF(R76+T76&gt;0,IF(R76=T76,1,0),0)+IF(U76+W76&gt;0,IF(U76=W76,1,0),0)+IF(X76+Z76&gt;0,IF(X76=Z76,1,0),0)+IF(AA76+AK76&gt;0,IF(AA76=AK76,1,0),0)</f>
        <v>0</v>
      </c>
      <c r="H75" s="99" t="s">
        <v>2</v>
      </c>
      <c r="I75" s="101">
        <f>IF(R76&lt;T76,1,0)+IF(U76&lt;W76,1,0)+IF(X76&lt;Z76,1,0)+IF(AA76&lt;AK76,1,0)</f>
        <v>0</v>
      </c>
      <c r="J75" s="103">
        <f>E75*2+G75*1</f>
        <v>6</v>
      </c>
      <c r="K75" s="6" t="s">
        <v>3</v>
      </c>
      <c r="L75" s="5">
        <f>+R76+U76+X76+AA76</f>
        <v>34</v>
      </c>
      <c r="M75" s="115">
        <f>IF((E75+G75+I75)&gt;0,BK75,"")</f>
        <v>1</v>
      </c>
      <c r="N75" s="13"/>
      <c r="O75" s="117"/>
      <c r="P75" s="117"/>
      <c r="Q75" s="118"/>
      <c r="R75" s="111" t="str">
        <f>IF(R76+T76&gt;0,IF(R76&gt;T76,"○",IF(R76&lt;T76,"×","△")),"")</f>
        <v>○</v>
      </c>
      <c r="S75" s="99"/>
      <c r="T75" s="101"/>
      <c r="U75" s="111" t="str">
        <f>IF(U76+W76&gt;0,IF(U76&gt;W76,"○",IF(U76&lt;W76,"×","△")),"")</f>
        <v>○</v>
      </c>
      <c r="V75" s="99"/>
      <c r="W75" s="101"/>
      <c r="X75" s="111" t="str">
        <f>IF(X76+Z76&gt;0,IF(X76&gt;Z76,"○",IF(X76&lt;Z76,"×","△")),"")</f>
        <v>○</v>
      </c>
      <c r="Y75" s="99"/>
      <c r="Z75" s="101"/>
      <c r="AT75" s="111">
        <f>IF(AT76+AV76&gt;0,IF(AT76&gt;AV76,"○",IF(AT76&lt;AV76,"×","△")),"")</f>
      </c>
      <c r="AU75" s="99"/>
      <c r="AV75" s="101"/>
      <c r="AX75" s="21">
        <f>IF(R75="○",1,0)+IF(U75="○",1,0)+IF(X75="○",1,0)</f>
        <v>3</v>
      </c>
      <c r="AY75" s="21">
        <f>IF(R75="△",1,0)+IF(U75="△",1,0)+IF(X75="△",1,0)</f>
        <v>0</v>
      </c>
      <c r="AZ75" s="21">
        <f>IF(R75="×",1,0)+IF(U75="×",1,0)+IF(X75="×",1,0)</f>
        <v>0</v>
      </c>
      <c r="BA75" s="27">
        <f>AX75*2+AY75</f>
        <v>6</v>
      </c>
      <c r="BB75" s="28">
        <f>R76+U76+X76</f>
        <v>34</v>
      </c>
      <c r="BC75" s="27">
        <f>BA75*100+BB75</f>
        <v>634</v>
      </c>
      <c r="BD75" s="28"/>
      <c r="BE75" s="27">
        <f>BC75*10+BD75</f>
        <v>6340</v>
      </c>
      <c r="BF75" s="28">
        <f>T76+W76+Z76</f>
        <v>3</v>
      </c>
      <c r="BG75" s="27">
        <f>BE75*100-BF75</f>
        <v>633997</v>
      </c>
      <c r="BH75" s="30">
        <f>BK75</f>
        <v>1</v>
      </c>
      <c r="BJ75" s="112">
        <f>10000000-BG75</f>
        <v>9366003</v>
      </c>
      <c r="BK75" s="113">
        <f>RANK(BJ75,BJ$75:BJ$82,1)</f>
        <v>1</v>
      </c>
    </row>
    <row r="76" spans="3:63" ht="18.75" customHeight="1">
      <c r="C76" s="106"/>
      <c r="D76" s="108"/>
      <c r="E76" s="110"/>
      <c r="F76" s="100"/>
      <c r="G76" s="100"/>
      <c r="H76" s="100"/>
      <c r="I76" s="102"/>
      <c r="J76" s="104"/>
      <c r="K76" s="10" t="s">
        <v>8</v>
      </c>
      <c r="L76" s="11">
        <f>+T76+W76+Z76+AK76</f>
        <v>3</v>
      </c>
      <c r="M76" s="116"/>
      <c r="N76" s="13"/>
      <c r="O76" s="117"/>
      <c r="P76" s="117"/>
      <c r="Q76" s="118"/>
      <c r="R76" s="7">
        <v>11</v>
      </c>
      <c r="S76" s="8" t="s">
        <v>5</v>
      </c>
      <c r="T76" s="9">
        <v>2</v>
      </c>
      <c r="U76" s="7">
        <v>11</v>
      </c>
      <c r="V76" s="8" t="s">
        <v>5</v>
      </c>
      <c r="W76" s="9">
        <v>1</v>
      </c>
      <c r="X76" s="12">
        <v>12</v>
      </c>
      <c r="Y76" s="8" t="s">
        <v>5</v>
      </c>
      <c r="Z76" s="9">
        <v>0</v>
      </c>
      <c r="AT76" s="12"/>
      <c r="AU76" s="8" t="s">
        <v>5</v>
      </c>
      <c r="AV76" s="9"/>
      <c r="AX76" s="22" t="s">
        <v>7</v>
      </c>
      <c r="AY76" s="22" t="s">
        <v>7</v>
      </c>
      <c r="AZ76" s="22" t="s">
        <v>7</v>
      </c>
      <c r="BA76" s="25" t="s">
        <v>13</v>
      </c>
      <c r="BB76" s="22" t="s">
        <v>16</v>
      </c>
      <c r="BC76" s="25" t="s">
        <v>13</v>
      </c>
      <c r="BE76" s="25" t="s">
        <v>13</v>
      </c>
      <c r="BF76" s="22" t="s">
        <v>16</v>
      </c>
      <c r="BG76" s="25" t="s">
        <v>13</v>
      </c>
      <c r="BJ76" s="112"/>
      <c r="BK76" s="114"/>
    </row>
    <row r="77" spans="3:63" ht="18.75" customHeight="1">
      <c r="C77" s="105">
        <v>2</v>
      </c>
      <c r="D77" s="107" t="s">
        <v>66</v>
      </c>
      <c r="E77" s="109">
        <f>IF(O78&gt;Q78,1,0)+IF(U78&gt;W78,1,0)+IF(X78&gt;Z78,1,0)+IF(AA78&gt;AK78,1,0)</f>
        <v>2</v>
      </c>
      <c r="F77" s="99" t="s">
        <v>2</v>
      </c>
      <c r="G77" s="99">
        <f>IF(O78+Q78&gt;0,IF(O78=Q78,1,0),0)+IF(U78+W78&gt;0,IF(U78=W78,1,0),0)+IF(X78+Z78&gt;0,IF(X78=Z78,1,0),0)+IF(AA78+AK78&gt;0,IF(AA78=AK78,1,0),0)</f>
        <v>0</v>
      </c>
      <c r="H77" s="99" t="s">
        <v>2</v>
      </c>
      <c r="I77" s="101">
        <f>IF(O78&lt;Q78,1,0)+IF(U78&lt;W78,1,0)+IF(X78&lt;Z78,1,0)+IF(AA78&lt;AK78,1,0)</f>
        <v>1</v>
      </c>
      <c r="J77" s="103">
        <f>E77*2+G77*1</f>
        <v>4</v>
      </c>
      <c r="K77" s="6" t="s">
        <v>3</v>
      </c>
      <c r="L77" s="5">
        <f>+O78+U78+X78+AA78</f>
        <v>22</v>
      </c>
      <c r="M77" s="115">
        <f>IF((E77+G77+I77)&gt;0,BK77,"")</f>
        <v>2</v>
      </c>
      <c r="N77" s="13"/>
      <c r="O77" s="111" t="str">
        <f>IF(O78+Q78&gt;0,IF(O78&gt;Q78,"○",IF(O78&lt;Q78,"×","△")),"")</f>
        <v>×</v>
      </c>
      <c r="P77" s="99"/>
      <c r="Q77" s="101"/>
      <c r="R77" s="117"/>
      <c r="S77" s="117"/>
      <c r="T77" s="118"/>
      <c r="U77" s="111" t="str">
        <f>IF(U78+W78&gt;0,IF(U78&gt;W78,"○",IF(U78&lt;W78,"×","△")),"")</f>
        <v>○</v>
      </c>
      <c r="V77" s="99"/>
      <c r="W77" s="101"/>
      <c r="X77" s="111" t="str">
        <f>IF(X78+Z78&gt;0,IF(X78&gt;Z78,"○",IF(X78&lt;Z78,"×","△")),"")</f>
        <v>○</v>
      </c>
      <c r="Y77" s="99"/>
      <c r="Z77" s="101"/>
      <c r="AT77" s="111">
        <f>IF(AT78+AV78&gt;0,IF(AT78&gt;AV78,"○",IF(AT78&lt;AV78,"×","△")),"")</f>
      </c>
      <c r="AU77" s="99"/>
      <c r="AV77" s="101"/>
      <c r="AX77" s="21">
        <f>IF(O77="○",1,0)+IF(U77="○",1,0)+IF(X77="○",1,0)</f>
        <v>2</v>
      </c>
      <c r="AY77" s="21">
        <f>IF(O77="△",1,0)+IF(U77="△",1,0)+IF(X77="△",1,0)</f>
        <v>0</v>
      </c>
      <c r="AZ77" s="21">
        <f>IF(O77="×",1,0)+IF(U77="×",1,0)+IF(X77="×",1,0)</f>
        <v>1</v>
      </c>
      <c r="BA77" s="27">
        <f>AX77*2+AY77</f>
        <v>4</v>
      </c>
      <c r="BB77" s="28">
        <f>O78+U78+X78</f>
        <v>22</v>
      </c>
      <c r="BC77" s="27">
        <f>BA77*100+BB77</f>
        <v>422</v>
      </c>
      <c r="BD77" s="28"/>
      <c r="BE77" s="27">
        <f>BC77*10+BD77</f>
        <v>4220</v>
      </c>
      <c r="BF77" s="28">
        <f>Q78+W78+Z78</f>
        <v>18</v>
      </c>
      <c r="BG77" s="27">
        <f>BE77*100-BF77</f>
        <v>421982</v>
      </c>
      <c r="BH77" s="30">
        <f>BK77</f>
        <v>2</v>
      </c>
      <c r="BJ77" s="112">
        <f>10000000-BG77</f>
        <v>9578018</v>
      </c>
      <c r="BK77" s="113">
        <f>RANK(BJ77,BJ$75:BJ$82,1)</f>
        <v>2</v>
      </c>
    </row>
    <row r="78" spans="3:63" ht="18.75" customHeight="1">
      <c r="C78" s="106"/>
      <c r="D78" s="108"/>
      <c r="E78" s="110"/>
      <c r="F78" s="100"/>
      <c r="G78" s="100"/>
      <c r="H78" s="100"/>
      <c r="I78" s="102"/>
      <c r="J78" s="104"/>
      <c r="K78" s="10" t="s">
        <v>8</v>
      </c>
      <c r="L78" s="11">
        <f>+Q78+W78+Z78+AK78</f>
        <v>18</v>
      </c>
      <c r="M78" s="116"/>
      <c r="N78" s="13"/>
      <c r="O78" s="7">
        <f>T76</f>
        <v>2</v>
      </c>
      <c r="P78" s="8" t="s">
        <v>5</v>
      </c>
      <c r="Q78" s="9">
        <f>R76</f>
        <v>11</v>
      </c>
      <c r="R78" s="117"/>
      <c r="S78" s="117"/>
      <c r="T78" s="118"/>
      <c r="U78" s="7">
        <v>10</v>
      </c>
      <c r="V78" s="8" t="s">
        <v>5</v>
      </c>
      <c r="W78" s="9">
        <v>4</v>
      </c>
      <c r="X78" s="12">
        <v>10</v>
      </c>
      <c r="Y78" s="8" t="s">
        <v>5</v>
      </c>
      <c r="Z78" s="9">
        <v>3</v>
      </c>
      <c r="AT78" s="12"/>
      <c r="AU78" s="8" t="s">
        <v>5</v>
      </c>
      <c r="AV78" s="9"/>
      <c r="AX78" s="22" t="s">
        <v>7</v>
      </c>
      <c r="AY78" s="22" t="s">
        <v>7</v>
      </c>
      <c r="AZ78" s="22" t="s">
        <v>7</v>
      </c>
      <c r="BA78" s="25" t="s">
        <v>13</v>
      </c>
      <c r="BB78" s="22" t="s">
        <v>16</v>
      </c>
      <c r="BC78" s="25" t="s">
        <v>13</v>
      </c>
      <c r="BE78" s="25" t="s">
        <v>13</v>
      </c>
      <c r="BF78" s="22" t="s">
        <v>16</v>
      </c>
      <c r="BG78" s="25" t="s">
        <v>13</v>
      </c>
      <c r="BJ78" s="112"/>
      <c r="BK78" s="114"/>
    </row>
    <row r="79" spans="3:63" ht="18.75" customHeight="1">
      <c r="C79" s="105">
        <v>3</v>
      </c>
      <c r="D79" s="107" t="s">
        <v>67</v>
      </c>
      <c r="E79" s="109">
        <f>IF(O80&gt;Q80,1,0)+IF(R80&gt;T80,1,0)+IF(X80&gt;Z80,1,0)+IF(AA80&gt;AK80,1,0)</f>
        <v>0</v>
      </c>
      <c r="F79" s="99" t="s">
        <v>2</v>
      </c>
      <c r="G79" s="99">
        <f>IF(O80+Q80&gt;0,IF(O80=Q80,1,0),0)+IF(R80+T80&gt;0,IF(R80=T80,1,0),0)+IF(X80+Z80&gt;0,IF(X80=Z80,1,0),0)+IF(AA80+AK80&gt;0,IF(AA80=AK80,1,0),0)</f>
        <v>1</v>
      </c>
      <c r="H79" s="99" t="s">
        <v>2</v>
      </c>
      <c r="I79" s="101">
        <f>IF(O80&lt;Q80,1,0)+IF(R80&lt;T80,1,0)+IF(X80&lt;Z80,1,0)+IF(AA80&lt;AK80,1,0)</f>
        <v>2</v>
      </c>
      <c r="J79" s="103">
        <f>E79*2+G79*1</f>
        <v>1</v>
      </c>
      <c r="K79" s="6" t="s">
        <v>3</v>
      </c>
      <c r="L79" s="5">
        <f>+O80+R80+X80+AA80</f>
        <v>12</v>
      </c>
      <c r="M79" s="115">
        <f>IF((E79+G79+I79)&gt;0,BK79,"")</f>
        <v>3</v>
      </c>
      <c r="N79" s="13"/>
      <c r="O79" s="111" t="str">
        <f>IF(O80+Q80&gt;0,IF(O80&gt;Q80,"○",IF(O80&lt;Q80,"×","△")),"")</f>
        <v>×</v>
      </c>
      <c r="P79" s="99"/>
      <c r="Q79" s="101"/>
      <c r="R79" s="111" t="str">
        <f>IF(R80+T80&gt;0,IF(R80&gt;T80,"○",IF(R80&lt;T80,"×","△")),"")</f>
        <v>×</v>
      </c>
      <c r="S79" s="99"/>
      <c r="T79" s="101"/>
      <c r="U79" s="117"/>
      <c r="V79" s="117"/>
      <c r="W79" s="118"/>
      <c r="X79" s="111" t="str">
        <f>IF(X80+Z80&gt;0,IF(X80&gt;Z80,"○",IF(X80&lt;Z80,"×","△")),"")</f>
        <v>△</v>
      </c>
      <c r="Y79" s="99"/>
      <c r="Z79" s="101"/>
      <c r="AT79" s="111">
        <f>IF(AT80+AV80&gt;0,IF(AT80&gt;AV80,"○",IF(AT80&lt;AV80,"×","△")),"")</f>
      </c>
      <c r="AU79" s="99"/>
      <c r="AV79" s="101"/>
      <c r="AX79" s="21">
        <f>IF(O79="○",1,0)+IF(R79="○",1,0)+IF(X79="○",1,0)</f>
        <v>0</v>
      </c>
      <c r="AY79" s="21">
        <f>IF(O79="△",1,0)+IF(R79="△",1,0)+IF(X79="△",1,0)</f>
        <v>1</v>
      </c>
      <c r="AZ79" s="21">
        <f>IF(O79="×",1,0)+IF(R79="×",1,0)+IF(X79="×",1,0)</f>
        <v>2</v>
      </c>
      <c r="BA79" s="27">
        <f>AX79*2+AY79</f>
        <v>1</v>
      </c>
      <c r="BB79" s="28">
        <f>O80+R80+X80</f>
        <v>12</v>
      </c>
      <c r="BC79" s="27">
        <f>BA79*100+BB79</f>
        <v>112</v>
      </c>
      <c r="BD79" s="28"/>
      <c r="BE79" s="27">
        <f>BC79*10+BD79</f>
        <v>1120</v>
      </c>
      <c r="BF79" s="28">
        <f>Q80+T80+Z80</f>
        <v>28</v>
      </c>
      <c r="BG79" s="27">
        <f>BE79*100-BF79</f>
        <v>111972</v>
      </c>
      <c r="BH79" s="30">
        <f>BK79</f>
        <v>3</v>
      </c>
      <c r="BJ79" s="112">
        <f>10000000-BG79</f>
        <v>9888028</v>
      </c>
      <c r="BK79" s="113">
        <f>RANK(BJ79,BJ$75:BJ$82,1)</f>
        <v>3</v>
      </c>
    </row>
    <row r="80" spans="3:63" ht="18.75" customHeight="1">
      <c r="C80" s="106"/>
      <c r="D80" s="108"/>
      <c r="E80" s="110"/>
      <c r="F80" s="100"/>
      <c r="G80" s="100"/>
      <c r="H80" s="100"/>
      <c r="I80" s="102"/>
      <c r="J80" s="104"/>
      <c r="K80" s="10" t="s">
        <v>8</v>
      </c>
      <c r="L80" s="11">
        <f>+Q80+T80+Z80+AK80</f>
        <v>28</v>
      </c>
      <c r="M80" s="116"/>
      <c r="N80" s="13"/>
      <c r="O80" s="7">
        <f>W76</f>
        <v>1</v>
      </c>
      <c r="P80" s="8" t="s">
        <v>5</v>
      </c>
      <c r="Q80" s="9">
        <f>U76</f>
        <v>11</v>
      </c>
      <c r="R80" s="7">
        <f>W78</f>
        <v>4</v>
      </c>
      <c r="S80" s="8" t="s">
        <v>5</v>
      </c>
      <c r="T80" s="9">
        <f>U78</f>
        <v>10</v>
      </c>
      <c r="U80" s="117"/>
      <c r="V80" s="117"/>
      <c r="W80" s="118"/>
      <c r="X80" s="10">
        <v>7</v>
      </c>
      <c r="Y80" s="8" t="s">
        <v>5</v>
      </c>
      <c r="Z80" s="11">
        <v>7</v>
      </c>
      <c r="AT80" s="12"/>
      <c r="AU80" s="8" t="s">
        <v>5</v>
      </c>
      <c r="AV80" s="9"/>
      <c r="AX80" s="22" t="s">
        <v>7</v>
      </c>
      <c r="AY80" s="22" t="s">
        <v>7</v>
      </c>
      <c r="AZ80" s="22" t="s">
        <v>7</v>
      </c>
      <c r="BA80" s="25" t="s">
        <v>13</v>
      </c>
      <c r="BB80" s="22" t="s">
        <v>16</v>
      </c>
      <c r="BC80" s="25" t="s">
        <v>13</v>
      </c>
      <c r="BE80" s="25" t="s">
        <v>13</v>
      </c>
      <c r="BF80" s="22" t="s">
        <v>16</v>
      </c>
      <c r="BG80" s="25" t="s">
        <v>13</v>
      </c>
      <c r="BJ80" s="112"/>
      <c r="BK80" s="114"/>
    </row>
    <row r="81" spans="3:63" ht="18.75" customHeight="1">
      <c r="C81" s="105">
        <v>4</v>
      </c>
      <c r="D81" s="107" t="s">
        <v>68</v>
      </c>
      <c r="E81" s="109">
        <f>IF(O82&gt;Q82,1,0)+IF(R82&gt;T82,1,0)+IF(U82&gt;W82,1,0)+IF(AA82&gt;AK82,1,0)</f>
        <v>0</v>
      </c>
      <c r="F81" s="99" t="s">
        <v>2</v>
      </c>
      <c r="G81" s="99">
        <f>IF(O82+Q82&gt;0,IF(O82=Q82,1,0),0)+IF(R82+T82&gt;0,IF(R82=T82,1,0),0)+IF(U82+W82&gt;0,IF(U82=W82,1,0),0)+IF(AA82+AK82&gt;0,IF(AA82=AK82,1,0),0)</f>
        <v>1</v>
      </c>
      <c r="H81" s="99" t="s">
        <v>2</v>
      </c>
      <c r="I81" s="101">
        <f>IF(O82&lt;Q82,1,0)+IF(R82&lt;T82,1,0)+IF(U82&lt;W82,1,0)+IF(AA82&lt;AK82,1,0)</f>
        <v>2</v>
      </c>
      <c r="J81" s="103">
        <f>E81*2+G81*1</f>
        <v>1</v>
      </c>
      <c r="K81" s="6" t="s">
        <v>3</v>
      </c>
      <c r="L81" s="5">
        <f>+O82+R82+U82+AA82</f>
        <v>10</v>
      </c>
      <c r="M81" s="115">
        <f>IF((E81+G81+I81)&gt;0,BK81,"")</f>
        <v>4</v>
      </c>
      <c r="N81" s="13"/>
      <c r="O81" s="111" t="str">
        <f>IF(O82+Q82&gt;0,IF(O82&gt;Q82,"○",IF(O82&lt;Q82,"×","△")),"")</f>
        <v>×</v>
      </c>
      <c r="P81" s="99"/>
      <c r="Q81" s="101"/>
      <c r="R81" s="111" t="str">
        <f>IF(R82+T82&gt;0,IF(R82&gt;T82,"○",IF(R82&lt;T82,"×","△")),"")</f>
        <v>×</v>
      </c>
      <c r="S81" s="99"/>
      <c r="T81" s="101"/>
      <c r="U81" s="111" t="str">
        <f>IF(U82+W82&gt;0,IF(U82&gt;W82,"○",IF(U82&lt;W82,"×","△")),"")</f>
        <v>△</v>
      </c>
      <c r="V81" s="99"/>
      <c r="W81" s="101"/>
      <c r="X81" s="117"/>
      <c r="Y81" s="117"/>
      <c r="Z81" s="118"/>
      <c r="AT81" s="111">
        <f>IF(AT82+AV82&gt;0,IF(AT82&gt;AV82,"○",IF(AT82&lt;AV82,"×","△")),"")</f>
      </c>
      <c r="AU81" s="99"/>
      <c r="AV81" s="101"/>
      <c r="AX81" s="21">
        <f>IF(O81="○",1,0)+IF(R81="○",1,0)+IF(U81="○",1,0)</f>
        <v>0</v>
      </c>
      <c r="AY81" s="21">
        <f>IF(O81="△",1,0)+IF(R81="△",1,0)+IF(U81="△",1,0)</f>
        <v>1</v>
      </c>
      <c r="AZ81" s="21">
        <f>IF(O81="×",1,0)+IF(R81="×",1,0)+IF(U81="×",1,0)</f>
        <v>2</v>
      </c>
      <c r="BA81" s="27">
        <f>AX81*2+AY81</f>
        <v>1</v>
      </c>
      <c r="BB81" s="28">
        <f>O82+R82+U82</f>
        <v>10</v>
      </c>
      <c r="BC81" s="27">
        <f>BA81*100+BB81</f>
        <v>110</v>
      </c>
      <c r="BD81" s="28"/>
      <c r="BE81" s="27">
        <f>BC81*10+BD81</f>
        <v>1100</v>
      </c>
      <c r="BF81" s="28">
        <f>Q82+T82+W82</f>
        <v>29</v>
      </c>
      <c r="BG81" s="27">
        <f>BE81*100-BF81</f>
        <v>109971</v>
      </c>
      <c r="BH81" s="30">
        <f>BK81</f>
        <v>4</v>
      </c>
      <c r="BJ81" s="112">
        <f>10000000-BG81</f>
        <v>9890029</v>
      </c>
      <c r="BK81" s="113">
        <f>RANK(BJ81,BJ$75:BJ$82,1)</f>
        <v>4</v>
      </c>
    </row>
    <row r="82" spans="3:63" ht="18.75" customHeight="1">
      <c r="C82" s="106"/>
      <c r="D82" s="108"/>
      <c r="E82" s="110"/>
      <c r="F82" s="100"/>
      <c r="G82" s="100"/>
      <c r="H82" s="100"/>
      <c r="I82" s="102"/>
      <c r="J82" s="104"/>
      <c r="K82" s="10" t="s">
        <v>8</v>
      </c>
      <c r="L82" s="11">
        <f>+Q82+T82+W82+AK82</f>
        <v>29</v>
      </c>
      <c r="M82" s="116"/>
      <c r="N82" s="13"/>
      <c r="O82" s="7">
        <f>+Z76</f>
        <v>0</v>
      </c>
      <c r="P82" s="8" t="s">
        <v>5</v>
      </c>
      <c r="Q82" s="9">
        <f>+X76</f>
        <v>12</v>
      </c>
      <c r="R82" s="7">
        <f>+Z78</f>
        <v>3</v>
      </c>
      <c r="S82" s="8" t="s">
        <v>5</v>
      </c>
      <c r="T82" s="9">
        <f>+X78</f>
        <v>10</v>
      </c>
      <c r="U82" s="7">
        <f>+Z80</f>
        <v>7</v>
      </c>
      <c r="V82" s="8" t="s">
        <v>5</v>
      </c>
      <c r="W82" s="9">
        <f>+X80</f>
        <v>7</v>
      </c>
      <c r="X82" s="117"/>
      <c r="Y82" s="117"/>
      <c r="Z82" s="118"/>
      <c r="AT82" s="12"/>
      <c r="AU82" s="8" t="s">
        <v>5</v>
      </c>
      <c r="AV82" s="9"/>
      <c r="AX82" s="22" t="s">
        <v>7</v>
      </c>
      <c r="AY82" s="22" t="s">
        <v>7</v>
      </c>
      <c r="AZ82" s="22" t="s">
        <v>7</v>
      </c>
      <c r="BA82" s="25" t="s">
        <v>13</v>
      </c>
      <c r="BB82" s="22" t="s">
        <v>16</v>
      </c>
      <c r="BC82" s="25" t="s">
        <v>13</v>
      </c>
      <c r="BE82" s="25" t="s">
        <v>13</v>
      </c>
      <c r="BF82" s="22" t="s">
        <v>16</v>
      </c>
      <c r="BG82" s="25" t="s">
        <v>13</v>
      </c>
      <c r="BJ82" s="112"/>
      <c r="BK82" s="114"/>
    </row>
    <row r="83" spans="54:58" ht="18.75" customHeight="1">
      <c r="BB83" s="3" t="s">
        <v>21</v>
      </c>
      <c r="BD83" s="3" t="s">
        <v>18</v>
      </c>
      <c r="BF83" s="3" t="s">
        <v>21</v>
      </c>
    </row>
    <row r="84" spans="3:60" ht="18.75" customHeight="1">
      <c r="C84" s="137" t="s">
        <v>32</v>
      </c>
      <c r="D84" s="138"/>
      <c r="E84" s="124" t="s">
        <v>6</v>
      </c>
      <c r="F84" s="125"/>
      <c r="G84" s="125"/>
      <c r="H84" s="125"/>
      <c r="I84" s="64"/>
      <c r="J84" s="4" t="s">
        <v>0</v>
      </c>
      <c r="K84" s="119" t="s">
        <v>4</v>
      </c>
      <c r="L84" s="121"/>
      <c r="M84" s="4" t="s">
        <v>1</v>
      </c>
      <c r="N84" s="13"/>
      <c r="O84" s="120">
        <f>+C85</f>
        <v>1</v>
      </c>
      <c r="P84" s="120"/>
      <c r="Q84" s="121"/>
      <c r="R84" s="120">
        <f>C87</f>
        <v>2</v>
      </c>
      <c r="S84" s="120"/>
      <c r="T84" s="121"/>
      <c r="U84" s="119">
        <f>C89</f>
        <v>3</v>
      </c>
      <c r="V84" s="120"/>
      <c r="W84" s="121"/>
      <c r="X84" s="119">
        <f>C91</f>
        <v>4</v>
      </c>
      <c r="Y84" s="120"/>
      <c r="Z84" s="121"/>
      <c r="AX84" s="22" t="s">
        <v>10</v>
      </c>
      <c r="AY84" s="22" t="s">
        <v>9</v>
      </c>
      <c r="AZ84" s="22" t="s">
        <v>11</v>
      </c>
      <c r="BA84" s="25" t="s">
        <v>12</v>
      </c>
      <c r="BB84" s="22" t="s">
        <v>15</v>
      </c>
      <c r="BC84" s="25" t="s">
        <v>17</v>
      </c>
      <c r="BD84" s="3" t="s">
        <v>19</v>
      </c>
      <c r="BE84" s="25" t="s">
        <v>17</v>
      </c>
      <c r="BF84" s="3" t="s">
        <v>20</v>
      </c>
      <c r="BG84" s="25" t="s">
        <v>17</v>
      </c>
      <c r="BH84" s="26" t="s">
        <v>1</v>
      </c>
    </row>
    <row r="85" spans="3:63" ht="18.75" customHeight="1">
      <c r="C85" s="122">
        <v>1</v>
      </c>
      <c r="D85" s="123" t="s">
        <v>69</v>
      </c>
      <c r="E85" s="109">
        <f>IF(R86&gt;T86,1,0)+IF(U86&gt;W86,1,0)+IF(X86&gt;Z86,1,0)+IF(AA86&gt;AK86,1,0)</f>
        <v>3</v>
      </c>
      <c r="F85" s="99" t="s">
        <v>2</v>
      </c>
      <c r="G85" s="99">
        <f>IF(R86+T86&gt;0,IF(R86=T86,1,0),0)+IF(U86+W86&gt;0,IF(U86=W86,1,0),0)+IF(X86+Z86&gt;0,IF(X86=Z86,1,0),0)+IF(AA86+AK86&gt;0,IF(AA86=AK86,1,0),0)</f>
        <v>0</v>
      </c>
      <c r="H85" s="99" t="s">
        <v>2</v>
      </c>
      <c r="I85" s="101">
        <f>IF(R86&lt;T86,1,0)+IF(U86&lt;W86,1,0)+IF(X86&lt;Z86,1,0)+IF(AA86&lt;AK86,1,0)</f>
        <v>0</v>
      </c>
      <c r="J85" s="103">
        <f>E85*2+G85*1</f>
        <v>6</v>
      </c>
      <c r="K85" s="6" t="s">
        <v>3</v>
      </c>
      <c r="L85" s="5">
        <f>+R86+U86+X86+AA86</f>
        <v>28</v>
      </c>
      <c r="M85" s="115">
        <f>IF((E85+G85+I85)&gt;0,BK85,"")</f>
        <v>1</v>
      </c>
      <c r="N85" s="13"/>
      <c r="O85" s="117"/>
      <c r="P85" s="117"/>
      <c r="Q85" s="118"/>
      <c r="R85" s="111" t="str">
        <f>IF(R86+T86&gt;0,IF(R86&gt;T86,"○",IF(R86&lt;T86,"×","△")),"")</f>
        <v>○</v>
      </c>
      <c r="S85" s="99"/>
      <c r="T85" s="101"/>
      <c r="U85" s="111" t="str">
        <f>IF(U86+W86&gt;0,IF(U86&gt;W86,"○",IF(U86&lt;W86,"×","△")),"")</f>
        <v>○</v>
      </c>
      <c r="V85" s="99"/>
      <c r="W85" s="101"/>
      <c r="X85" s="111" t="str">
        <f>IF(X86+Z86&gt;0,IF(X86&gt;Z86,"○",IF(X86&lt;Z86,"×","△")),"")</f>
        <v>○</v>
      </c>
      <c r="Y85" s="99"/>
      <c r="Z85" s="101"/>
      <c r="AT85" s="111">
        <f>IF(AT86+AV86&gt;0,IF(AT86&gt;AV86,"○",IF(AT86&lt;AV86,"×","△")),"")</f>
      </c>
      <c r="AU85" s="99"/>
      <c r="AV85" s="101"/>
      <c r="AX85" s="21">
        <f>IF(R85="○",1,0)+IF(U85="○",1,0)+IF(X85="○",1,0)</f>
        <v>3</v>
      </c>
      <c r="AY85" s="21">
        <f>IF(R85="△",1,0)+IF(U85="△",1,0)+IF(X85="△",1,0)</f>
        <v>0</v>
      </c>
      <c r="AZ85" s="21">
        <f>IF(R85="×",1,0)+IF(U85="×",1,0)+IF(X85="×",1,0)</f>
        <v>0</v>
      </c>
      <c r="BA85" s="27">
        <f>AX85*2+AY85</f>
        <v>6</v>
      </c>
      <c r="BB85" s="28">
        <f>R86+U86+X86</f>
        <v>28</v>
      </c>
      <c r="BC85" s="27">
        <f>BA85*100+BB85</f>
        <v>628</v>
      </c>
      <c r="BD85" s="28"/>
      <c r="BE85" s="27">
        <f>BC85*10+BD85</f>
        <v>6280</v>
      </c>
      <c r="BF85" s="28">
        <f>T86+W86+Z86</f>
        <v>9</v>
      </c>
      <c r="BG85" s="27">
        <f>BE85*100-BF85</f>
        <v>627991</v>
      </c>
      <c r="BH85" s="30">
        <f>BK85</f>
        <v>1</v>
      </c>
      <c r="BJ85" s="112">
        <f>10000000-BG85</f>
        <v>9372009</v>
      </c>
      <c r="BK85" s="113">
        <f>RANK(BJ85,BJ$85:BJ$92,1)</f>
        <v>1</v>
      </c>
    </row>
    <row r="86" spans="3:63" ht="18.75" customHeight="1">
      <c r="C86" s="106"/>
      <c r="D86" s="108"/>
      <c r="E86" s="110"/>
      <c r="F86" s="100"/>
      <c r="G86" s="100"/>
      <c r="H86" s="100"/>
      <c r="I86" s="102"/>
      <c r="J86" s="104"/>
      <c r="K86" s="10" t="s">
        <v>8</v>
      </c>
      <c r="L86" s="11">
        <f>+T86+W86+Z86+AK86</f>
        <v>9</v>
      </c>
      <c r="M86" s="116"/>
      <c r="N86" s="13"/>
      <c r="O86" s="117"/>
      <c r="P86" s="117"/>
      <c r="Q86" s="118"/>
      <c r="R86" s="7">
        <v>8</v>
      </c>
      <c r="S86" s="8" t="s">
        <v>5</v>
      </c>
      <c r="T86" s="9">
        <v>2</v>
      </c>
      <c r="U86" s="7">
        <v>9</v>
      </c>
      <c r="V86" s="8" t="s">
        <v>5</v>
      </c>
      <c r="W86" s="9">
        <v>6</v>
      </c>
      <c r="X86" s="12">
        <v>11</v>
      </c>
      <c r="Y86" s="8" t="s">
        <v>5</v>
      </c>
      <c r="Z86" s="9">
        <v>1</v>
      </c>
      <c r="AT86" s="12"/>
      <c r="AU86" s="8" t="s">
        <v>5</v>
      </c>
      <c r="AV86" s="9"/>
      <c r="AX86" s="22" t="s">
        <v>7</v>
      </c>
      <c r="AY86" s="22" t="s">
        <v>7</v>
      </c>
      <c r="AZ86" s="22" t="s">
        <v>7</v>
      </c>
      <c r="BA86" s="25" t="s">
        <v>13</v>
      </c>
      <c r="BB86" s="22" t="s">
        <v>16</v>
      </c>
      <c r="BC86" s="25" t="s">
        <v>13</v>
      </c>
      <c r="BE86" s="25" t="s">
        <v>13</v>
      </c>
      <c r="BF86" s="22" t="s">
        <v>16</v>
      </c>
      <c r="BG86" s="25" t="s">
        <v>13</v>
      </c>
      <c r="BJ86" s="112"/>
      <c r="BK86" s="114"/>
    </row>
    <row r="87" spans="3:63" ht="18.75" customHeight="1">
      <c r="C87" s="105">
        <v>2</v>
      </c>
      <c r="D87" s="107" t="s">
        <v>70</v>
      </c>
      <c r="E87" s="109">
        <f>IF(O88&gt;Q88,1,0)+IF(U88&gt;W88,1,0)+IF(X88&gt;Z88,1,0)+IF(AA88&gt;AK88,1,0)</f>
        <v>0</v>
      </c>
      <c r="F87" s="99" t="s">
        <v>2</v>
      </c>
      <c r="G87" s="99">
        <f>IF(O88+Q88&gt;0,IF(O88=Q88,1,0),0)+IF(U88+W88&gt;0,IF(U88=W88,1,0),0)+IF(X88+Z88&gt;0,IF(X88=Z88,1,0),0)+IF(AA88+AK88&gt;0,IF(AA88=AK88,1,0),0)</f>
        <v>0</v>
      </c>
      <c r="H87" s="99" t="s">
        <v>2</v>
      </c>
      <c r="I87" s="101">
        <f>IF(O88&lt;Q88,1,0)+IF(U88&lt;W88,1,0)+IF(X88&lt;Z88,1,0)+IF(AA88&lt;AK88,1,0)</f>
        <v>3</v>
      </c>
      <c r="J87" s="103">
        <f>E87*2+G87*1</f>
        <v>0</v>
      </c>
      <c r="K87" s="6" t="s">
        <v>3</v>
      </c>
      <c r="L87" s="5">
        <f>+O88+U88+X88+AA88</f>
        <v>8</v>
      </c>
      <c r="M87" s="115">
        <f>IF((E87+G87+I87)&gt;0,BK87,"")</f>
        <v>4</v>
      </c>
      <c r="N87" s="13"/>
      <c r="O87" s="111" t="str">
        <f>IF(O88+Q88&gt;0,IF(O88&gt;Q88,"○",IF(O88&lt;Q88,"×","△")),"")</f>
        <v>×</v>
      </c>
      <c r="P87" s="99"/>
      <c r="Q87" s="101"/>
      <c r="R87" s="117"/>
      <c r="S87" s="117"/>
      <c r="T87" s="118"/>
      <c r="U87" s="111" t="str">
        <f>IF(U88+W88&gt;0,IF(U88&gt;W88,"○",IF(U88&lt;W88,"×","△")),"")</f>
        <v>×</v>
      </c>
      <c r="V87" s="99"/>
      <c r="W87" s="101"/>
      <c r="X87" s="111" t="str">
        <f>IF(X88+Z88&gt;0,IF(X88&gt;Z88,"○",IF(X88&lt;Z88,"×","△")),"")</f>
        <v>×</v>
      </c>
      <c r="Y87" s="99"/>
      <c r="Z87" s="101"/>
      <c r="AT87" s="111">
        <f>IF(AT88+AV88&gt;0,IF(AT88&gt;AV88,"○",IF(AT88&lt;AV88,"×","△")),"")</f>
      </c>
      <c r="AU87" s="99"/>
      <c r="AV87" s="101"/>
      <c r="AX87" s="21">
        <f>IF(O87="○",1,0)+IF(U87="○",1,0)+IF(X87="○",1,0)</f>
        <v>0</v>
      </c>
      <c r="AY87" s="21">
        <f>IF(O87="△",1,0)+IF(U87="△",1,0)+IF(X87="△",1,0)</f>
        <v>0</v>
      </c>
      <c r="AZ87" s="21">
        <f>IF(O87="×",1,0)+IF(U87="×",1,0)+IF(X87="×",1,0)</f>
        <v>3</v>
      </c>
      <c r="BA87" s="27">
        <f>AX87*2+AY87</f>
        <v>0</v>
      </c>
      <c r="BB87" s="28">
        <f>O88+U88+X88</f>
        <v>8</v>
      </c>
      <c r="BC87" s="27">
        <f>BA87*100+BB87</f>
        <v>8</v>
      </c>
      <c r="BD87" s="28"/>
      <c r="BE87" s="27">
        <f>BC87*10+BD87</f>
        <v>80</v>
      </c>
      <c r="BF87" s="28">
        <f>Q88+W88+Z88</f>
        <v>28</v>
      </c>
      <c r="BG87" s="27">
        <f>BE87*100-BF87</f>
        <v>7972</v>
      </c>
      <c r="BH87" s="30">
        <f>BK87</f>
        <v>4</v>
      </c>
      <c r="BJ87" s="112">
        <f>10000000-BG87</f>
        <v>9992028</v>
      </c>
      <c r="BK87" s="113">
        <f>RANK(BJ87,BJ$85:BJ$92,1)</f>
        <v>4</v>
      </c>
    </row>
    <row r="88" spans="3:63" ht="18.75" customHeight="1">
      <c r="C88" s="106"/>
      <c r="D88" s="108"/>
      <c r="E88" s="110"/>
      <c r="F88" s="100"/>
      <c r="G88" s="100"/>
      <c r="H88" s="100"/>
      <c r="I88" s="102"/>
      <c r="J88" s="104"/>
      <c r="K88" s="10" t="s">
        <v>8</v>
      </c>
      <c r="L88" s="11">
        <f>+Q88+W88+Z88+AK88</f>
        <v>28</v>
      </c>
      <c r="M88" s="116"/>
      <c r="N88" s="13"/>
      <c r="O88" s="7">
        <f>T86</f>
        <v>2</v>
      </c>
      <c r="P88" s="8" t="s">
        <v>5</v>
      </c>
      <c r="Q88" s="9">
        <f>R86</f>
        <v>8</v>
      </c>
      <c r="R88" s="117"/>
      <c r="S88" s="117"/>
      <c r="T88" s="118"/>
      <c r="U88" s="7">
        <v>2</v>
      </c>
      <c r="V88" s="8" t="s">
        <v>5</v>
      </c>
      <c r="W88" s="9">
        <v>9</v>
      </c>
      <c r="X88" s="12">
        <v>4</v>
      </c>
      <c r="Y88" s="8" t="s">
        <v>5</v>
      </c>
      <c r="Z88" s="9">
        <v>11</v>
      </c>
      <c r="AT88" s="12"/>
      <c r="AU88" s="8" t="s">
        <v>5</v>
      </c>
      <c r="AV88" s="9"/>
      <c r="AX88" s="22" t="s">
        <v>7</v>
      </c>
      <c r="AY88" s="22" t="s">
        <v>7</v>
      </c>
      <c r="AZ88" s="22" t="s">
        <v>7</v>
      </c>
      <c r="BA88" s="25" t="s">
        <v>13</v>
      </c>
      <c r="BB88" s="22" t="s">
        <v>16</v>
      </c>
      <c r="BC88" s="25" t="s">
        <v>13</v>
      </c>
      <c r="BE88" s="25" t="s">
        <v>13</v>
      </c>
      <c r="BF88" s="22" t="s">
        <v>16</v>
      </c>
      <c r="BG88" s="25" t="s">
        <v>13</v>
      </c>
      <c r="BJ88" s="112"/>
      <c r="BK88" s="114"/>
    </row>
    <row r="89" spans="3:63" ht="18.75" customHeight="1">
      <c r="C89" s="105">
        <v>3</v>
      </c>
      <c r="D89" s="107" t="s">
        <v>71</v>
      </c>
      <c r="E89" s="109">
        <f>IF(O90&gt;Q90,1,0)+IF(R90&gt;T90,1,0)+IF(X90&gt;Z90,1,0)+IF(AA90&gt;AK90,1,0)</f>
        <v>1</v>
      </c>
      <c r="F89" s="99" t="s">
        <v>2</v>
      </c>
      <c r="G89" s="99">
        <f>IF(O90+Q90&gt;0,IF(O90=Q90,1,0),0)+IF(R90+T90&gt;0,IF(R90=T90,1,0),0)+IF(X90+Z90&gt;0,IF(X90=Z90,1,0),0)+IF(AA90+AK90&gt;0,IF(AA90=AK90,1,0),0)</f>
        <v>0</v>
      </c>
      <c r="H89" s="99" t="s">
        <v>2</v>
      </c>
      <c r="I89" s="101">
        <f>IF(O90&lt;Q90,1,0)+IF(R90&lt;T90,1,0)+IF(X90&lt;Z90,1,0)+IF(AA90&lt;AK90,1,0)</f>
        <v>2</v>
      </c>
      <c r="J89" s="103">
        <f>E89*2+G89*1</f>
        <v>2</v>
      </c>
      <c r="K89" s="6" t="s">
        <v>3</v>
      </c>
      <c r="L89" s="5">
        <f>+O90+R90+X90+AA90</f>
        <v>20</v>
      </c>
      <c r="M89" s="115">
        <f>IF((E89+G89+I89)&gt;0,BK89,"")</f>
        <v>3</v>
      </c>
      <c r="N89" s="13"/>
      <c r="O89" s="111" t="str">
        <f>IF(O90+Q90&gt;0,IF(O90&gt;Q90,"○",IF(O90&lt;Q90,"×","△")),"")</f>
        <v>×</v>
      </c>
      <c r="P89" s="99"/>
      <c r="Q89" s="101"/>
      <c r="R89" s="111" t="str">
        <f>IF(R90+T90&gt;0,IF(R90&gt;T90,"○",IF(R90&lt;T90,"×","△")),"")</f>
        <v>○</v>
      </c>
      <c r="S89" s="99"/>
      <c r="T89" s="101"/>
      <c r="U89" s="117"/>
      <c r="V89" s="117"/>
      <c r="W89" s="118"/>
      <c r="X89" s="111" t="str">
        <f>IF(X90+Z90&gt;0,IF(X90&gt;Z90,"○",IF(X90&lt;Z90,"×","△")),"")</f>
        <v>×</v>
      </c>
      <c r="Y89" s="99"/>
      <c r="Z89" s="101"/>
      <c r="AT89" s="111">
        <f>IF(AT90+AV90&gt;0,IF(AT90&gt;AV90,"○",IF(AT90&lt;AV90,"×","△")),"")</f>
      </c>
      <c r="AU89" s="99"/>
      <c r="AV89" s="101"/>
      <c r="AX89" s="21">
        <f>IF(O89="○",1,0)+IF(R89="○",1,0)+IF(X89="○",1,0)</f>
        <v>1</v>
      </c>
      <c r="AY89" s="21">
        <f>IF(O89="△",1,0)+IF(R89="△",1,0)+IF(X89="△",1,0)</f>
        <v>0</v>
      </c>
      <c r="AZ89" s="21">
        <f>IF(O89="×",1,0)+IF(R89="×",1,0)+IF(X89="×",1,0)</f>
        <v>2</v>
      </c>
      <c r="BA89" s="27">
        <f>AX89*2+AY89</f>
        <v>2</v>
      </c>
      <c r="BB89" s="28">
        <f>O90+R90+X90</f>
        <v>20</v>
      </c>
      <c r="BC89" s="27">
        <f>BA89*100+BB89</f>
        <v>220</v>
      </c>
      <c r="BD89" s="28"/>
      <c r="BE89" s="27">
        <f>BC89*10+BD89</f>
        <v>2200</v>
      </c>
      <c r="BF89" s="28">
        <f>Q90+T90+Z90</f>
        <v>21</v>
      </c>
      <c r="BG89" s="27">
        <f>BE89*100-BF89</f>
        <v>219979</v>
      </c>
      <c r="BH89" s="30">
        <f>BK89</f>
        <v>3</v>
      </c>
      <c r="BJ89" s="112">
        <f>10000000-BG89</f>
        <v>9780021</v>
      </c>
      <c r="BK89" s="113">
        <f>RANK(BJ89,BJ$85:BJ$92,1)</f>
        <v>3</v>
      </c>
    </row>
    <row r="90" spans="3:63" ht="18.75" customHeight="1">
      <c r="C90" s="106"/>
      <c r="D90" s="108"/>
      <c r="E90" s="110"/>
      <c r="F90" s="100"/>
      <c r="G90" s="100"/>
      <c r="H90" s="100"/>
      <c r="I90" s="102"/>
      <c r="J90" s="104"/>
      <c r="K90" s="10" t="s">
        <v>8</v>
      </c>
      <c r="L90" s="11">
        <f>+Q90+T90+Z90+AK90</f>
        <v>21</v>
      </c>
      <c r="M90" s="116"/>
      <c r="N90" s="13"/>
      <c r="O90" s="7">
        <f>W86</f>
        <v>6</v>
      </c>
      <c r="P90" s="8" t="s">
        <v>5</v>
      </c>
      <c r="Q90" s="9">
        <f>U86</f>
        <v>9</v>
      </c>
      <c r="R90" s="7">
        <f>W88</f>
        <v>9</v>
      </c>
      <c r="S90" s="8" t="s">
        <v>5</v>
      </c>
      <c r="T90" s="9">
        <f>U88</f>
        <v>2</v>
      </c>
      <c r="U90" s="117"/>
      <c r="V90" s="117"/>
      <c r="W90" s="118"/>
      <c r="X90" s="10">
        <v>5</v>
      </c>
      <c r="Y90" s="8" t="s">
        <v>5</v>
      </c>
      <c r="Z90" s="11">
        <v>10</v>
      </c>
      <c r="AT90" s="12"/>
      <c r="AU90" s="8" t="s">
        <v>5</v>
      </c>
      <c r="AV90" s="9"/>
      <c r="AX90" s="22" t="s">
        <v>7</v>
      </c>
      <c r="AY90" s="22" t="s">
        <v>7</v>
      </c>
      <c r="AZ90" s="22" t="s">
        <v>7</v>
      </c>
      <c r="BA90" s="25" t="s">
        <v>13</v>
      </c>
      <c r="BB90" s="22" t="s">
        <v>16</v>
      </c>
      <c r="BC90" s="25" t="s">
        <v>13</v>
      </c>
      <c r="BE90" s="25" t="s">
        <v>13</v>
      </c>
      <c r="BF90" s="22" t="s">
        <v>16</v>
      </c>
      <c r="BG90" s="25" t="s">
        <v>13</v>
      </c>
      <c r="BJ90" s="112"/>
      <c r="BK90" s="114"/>
    </row>
    <row r="91" spans="3:63" ht="18.75" customHeight="1">
      <c r="C91" s="105">
        <v>4</v>
      </c>
      <c r="D91" s="107" t="s">
        <v>72</v>
      </c>
      <c r="E91" s="109">
        <f>IF(O92&gt;Q92,1,0)+IF(R92&gt;T92,1,0)+IF(U92&gt;W92,1,0)+IF(AA92&gt;AK92,1,0)</f>
        <v>2</v>
      </c>
      <c r="F91" s="99" t="s">
        <v>2</v>
      </c>
      <c r="G91" s="99">
        <f>IF(O92+Q92&gt;0,IF(O92=Q92,1,0),0)+IF(R92+T92&gt;0,IF(R92=T92,1,0),0)+IF(U92+W92&gt;0,IF(U92=W92,1,0),0)+IF(AA92+AK92&gt;0,IF(AA92=AK92,1,0),0)</f>
        <v>0</v>
      </c>
      <c r="H91" s="99" t="s">
        <v>2</v>
      </c>
      <c r="I91" s="101">
        <f>IF(O92&lt;Q92,1,0)+IF(R92&lt;T92,1,0)+IF(U92&lt;W92,1,0)+IF(AA92&lt;AK92,1,0)</f>
        <v>1</v>
      </c>
      <c r="J91" s="103">
        <f>E91*2+G91*1</f>
        <v>4</v>
      </c>
      <c r="K91" s="6" t="s">
        <v>3</v>
      </c>
      <c r="L91" s="5">
        <f>+O92+R92+U92+AA92</f>
        <v>22</v>
      </c>
      <c r="M91" s="115">
        <f>IF((E91+G91+I91)&gt;0,BK91,"")</f>
        <v>2</v>
      </c>
      <c r="N91" s="13"/>
      <c r="O91" s="111" t="str">
        <f>IF(O92+Q92&gt;0,IF(O92&gt;Q92,"○",IF(O92&lt;Q92,"×","△")),"")</f>
        <v>×</v>
      </c>
      <c r="P91" s="99"/>
      <c r="Q91" s="101"/>
      <c r="R91" s="111" t="str">
        <f>IF(R92+T92&gt;0,IF(R92&gt;T92,"○",IF(R92&lt;T92,"×","△")),"")</f>
        <v>○</v>
      </c>
      <c r="S91" s="99"/>
      <c r="T91" s="101"/>
      <c r="U91" s="111" t="str">
        <f>IF(U92+W92&gt;0,IF(U92&gt;W92,"○",IF(U92&lt;W92,"×","△")),"")</f>
        <v>○</v>
      </c>
      <c r="V91" s="99"/>
      <c r="W91" s="101"/>
      <c r="X91" s="117"/>
      <c r="Y91" s="117"/>
      <c r="Z91" s="118"/>
      <c r="AT91" s="111">
        <f>IF(AT92+AV92&gt;0,IF(AT92&gt;AV92,"○",IF(AT92&lt;AV92,"×","△")),"")</f>
      </c>
      <c r="AU91" s="99"/>
      <c r="AV91" s="101"/>
      <c r="AX91" s="21">
        <f>IF(O91="○",1,0)+IF(R91="○",1,0)+IF(U91="○",1,0)</f>
        <v>2</v>
      </c>
      <c r="AY91" s="21">
        <f>IF(O91="△",1,0)+IF(R91="△",1,0)+IF(U91="△",1,0)</f>
        <v>0</v>
      </c>
      <c r="AZ91" s="21">
        <f>IF(O91="×",1,0)+IF(R91="×",1,0)+IF(U91="×",1,0)</f>
        <v>1</v>
      </c>
      <c r="BA91" s="27">
        <f>AX91*2+AY91</f>
        <v>4</v>
      </c>
      <c r="BB91" s="28">
        <f>O92+R92+U92</f>
        <v>22</v>
      </c>
      <c r="BC91" s="27">
        <f>BA91*100+BB91</f>
        <v>422</v>
      </c>
      <c r="BD91" s="28"/>
      <c r="BE91" s="27">
        <f>BC91*10+BD91</f>
        <v>4220</v>
      </c>
      <c r="BF91" s="28">
        <f>Q92+T92+W92</f>
        <v>20</v>
      </c>
      <c r="BG91" s="27">
        <f>BE91*100-BF91</f>
        <v>421980</v>
      </c>
      <c r="BH91" s="30">
        <f>BK91</f>
        <v>2</v>
      </c>
      <c r="BJ91" s="112">
        <f>10000000-BG91</f>
        <v>9578020</v>
      </c>
      <c r="BK91" s="113">
        <f>RANK(BJ91,BJ$85:BJ$92,1)</f>
        <v>2</v>
      </c>
    </row>
    <row r="92" spans="3:63" ht="18.75" customHeight="1">
      <c r="C92" s="106"/>
      <c r="D92" s="108"/>
      <c r="E92" s="110"/>
      <c r="F92" s="100"/>
      <c r="G92" s="100"/>
      <c r="H92" s="100"/>
      <c r="I92" s="102"/>
      <c r="J92" s="104"/>
      <c r="K92" s="10" t="s">
        <v>8</v>
      </c>
      <c r="L92" s="11">
        <f>+Q92+T92+W92+AK92</f>
        <v>20</v>
      </c>
      <c r="M92" s="116"/>
      <c r="N92" s="13"/>
      <c r="O92" s="7">
        <f>+Z86</f>
        <v>1</v>
      </c>
      <c r="P92" s="8" t="s">
        <v>5</v>
      </c>
      <c r="Q92" s="9">
        <f>+X86</f>
        <v>11</v>
      </c>
      <c r="R92" s="7">
        <f>+Z88</f>
        <v>11</v>
      </c>
      <c r="S92" s="8" t="s">
        <v>5</v>
      </c>
      <c r="T92" s="9">
        <f>+X88</f>
        <v>4</v>
      </c>
      <c r="U92" s="7">
        <f>+Z90</f>
        <v>10</v>
      </c>
      <c r="V92" s="8" t="s">
        <v>5</v>
      </c>
      <c r="W92" s="9">
        <f>+X90</f>
        <v>5</v>
      </c>
      <c r="X92" s="117"/>
      <c r="Y92" s="117"/>
      <c r="Z92" s="118"/>
      <c r="AT92" s="12"/>
      <c r="AU92" s="8" t="s">
        <v>5</v>
      </c>
      <c r="AV92" s="9"/>
      <c r="AX92" s="22" t="s">
        <v>7</v>
      </c>
      <c r="AY92" s="22" t="s">
        <v>7</v>
      </c>
      <c r="AZ92" s="22" t="s">
        <v>7</v>
      </c>
      <c r="BA92" s="25" t="s">
        <v>13</v>
      </c>
      <c r="BB92" s="22" t="s">
        <v>16</v>
      </c>
      <c r="BC92" s="25" t="s">
        <v>13</v>
      </c>
      <c r="BE92" s="25" t="s">
        <v>13</v>
      </c>
      <c r="BF92" s="22" t="s">
        <v>16</v>
      </c>
      <c r="BG92" s="25" t="s">
        <v>13</v>
      </c>
      <c r="BJ92" s="112"/>
      <c r="BK92" s="114"/>
    </row>
    <row r="93" spans="54:58" ht="18.75" customHeight="1">
      <c r="BB93" s="3" t="s">
        <v>21</v>
      </c>
      <c r="BD93" s="3" t="s">
        <v>18</v>
      </c>
      <c r="BF93" s="3" t="s">
        <v>21</v>
      </c>
    </row>
    <row r="94" spans="3:60" ht="18.75" customHeight="1">
      <c r="C94" s="137" t="s">
        <v>33</v>
      </c>
      <c r="D94" s="138"/>
      <c r="E94" s="124" t="s">
        <v>6</v>
      </c>
      <c r="F94" s="125"/>
      <c r="G94" s="125"/>
      <c r="H94" s="125"/>
      <c r="I94" s="64"/>
      <c r="J94" s="4" t="s">
        <v>0</v>
      </c>
      <c r="K94" s="119" t="s">
        <v>4</v>
      </c>
      <c r="L94" s="121"/>
      <c r="M94" s="4" t="s">
        <v>1</v>
      </c>
      <c r="N94" s="13"/>
      <c r="O94" s="120">
        <f>+C95</f>
        <v>1</v>
      </c>
      <c r="P94" s="120"/>
      <c r="Q94" s="121"/>
      <c r="R94" s="120">
        <f>C97</f>
        <v>2</v>
      </c>
      <c r="S94" s="120"/>
      <c r="T94" s="121"/>
      <c r="U94" s="119">
        <f>C99</f>
        <v>3</v>
      </c>
      <c r="V94" s="120"/>
      <c r="W94" s="121"/>
      <c r="X94" s="119">
        <f>C101</f>
        <v>4</v>
      </c>
      <c r="Y94" s="120"/>
      <c r="Z94" s="121"/>
      <c r="AX94" s="22" t="s">
        <v>10</v>
      </c>
      <c r="AY94" s="22" t="s">
        <v>9</v>
      </c>
      <c r="AZ94" s="22" t="s">
        <v>11</v>
      </c>
      <c r="BA94" s="25" t="s">
        <v>12</v>
      </c>
      <c r="BB94" s="22" t="s">
        <v>15</v>
      </c>
      <c r="BC94" s="25" t="s">
        <v>17</v>
      </c>
      <c r="BD94" s="3" t="s">
        <v>19</v>
      </c>
      <c r="BE94" s="25" t="s">
        <v>17</v>
      </c>
      <c r="BF94" s="3" t="s">
        <v>20</v>
      </c>
      <c r="BG94" s="25" t="s">
        <v>17</v>
      </c>
      <c r="BH94" s="26" t="s">
        <v>1</v>
      </c>
    </row>
    <row r="95" spans="3:63" ht="18.75" customHeight="1">
      <c r="C95" s="122">
        <v>1</v>
      </c>
      <c r="D95" s="123" t="s">
        <v>73</v>
      </c>
      <c r="E95" s="109">
        <f>IF(R96&gt;T96,1,0)+IF(U96&gt;W96,1,0)+IF(X96&gt;Z96,1,0)+IF(AA96&gt;AK96,1,0)</f>
        <v>1</v>
      </c>
      <c r="F95" s="99" t="s">
        <v>2</v>
      </c>
      <c r="G95" s="99">
        <f>IF(R96+T96&gt;0,IF(R96=T96,1,0),0)+IF(U96+W96&gt;0,IF(U96=W96,1,0),0)+IF(X96+Z96&gt;0,IF(X96=Z96,1,0),0)+IF(AA96+AK96&gt;0,IF(AA96=AK96,1,0),0)</f>
        <v>0</v>
      </c>
      <c r="H95" s="99" t="s">
        <v>2</v>
      </c>
      <c r="I95" s="101">
        <f>IF(R96&lt;T96,1,0)+IF(U96&lt;W96,1,0)+IF(X96&lt;Z96,1,0)+IF(AA96&lt;AK96,1,0)</f>
        <v>2</v>
      </c>
      <c r="J95" s="103">
        <f>E95*2+G95*1</f>
        <v>2</v>
      </c>
      <c r="K95" s="6" t="s">
        <v>3</v>
      </c>
      <c r="L95" s="5">
        <f>+R96+U96+X96+AA96</f>
        <v>21</v>
      </c>
      <c r="M95" s="115">
        <f>IF((E95+G95+I95)&gt;0,BK95,"")</f>
        <v>3</v>
      </c>
      <c r="N95" s="13"/>
      <c r="O95" s="117"/>
      <c r="P95" s="117"/>
      <c r="Q95" s="118"/>
      <c r="R95" s="111" t="str">
        <f>IF(R96+T96&gt;0,IF(R96&gt;T96,"○",IF(R96&lt;T96,"×","△")),"")</f>
        <v>×</v>
      </c>
      <c r="S95" s="99"/>
      <c r="T95" s="101"/>
      <c r="U95" s="111" t="str">
        <f>IF(U96+W96&gt;0,IF(U96&gt;W96,"○",IF(U96&lt;W96,"×","△")),"")</f>
        <v>×</v>
      </c>
      <c r="V95" s="99"/>
      <c r="W95" s="101"/>
      <c r="X95" s="111" t="str">
        <f>IF(X96+Z96&gt;0,IF(X96&gt;Z96,"○",IF(X96&lt;Z96,"×","△")),"")</f>
        <v>○</v>
      </c>
      <c r="Y95" s="99"/>
      <c r="Z95" s="101"/>
      <c r="AT95" s="111">
        <f>IF(AT96+AV96&gt;0,IF(AT96&gt;AV96,"○",IF(AT96&lt;AV96,"×","△")),"")</f>
      </c>
      <c r="AU95" s="99"/>
      <c r="AV95" s="101"/>
      <c r="AX95" s="21">
        <f>IF(R95="○",1,0)+IF(U95="○",1,0)+IF(X95="○",1,0)</f>
        <v>1</v>
      </c>
      <c r="AY95" s="21">
        <f>IF(R95="△",1,0)+IF(U95="△",1,0)+IF(X95="△",1,0)</f>
        <v>0</v>
      </c>
      <c r="AZ95" s="21">
        <f>IF(R95="×",1,0)+IF(U95="×",1,0)+IF(X95="×",1,0)</f>
        <v>2</v>
      </c>
      <c r="BA95" s="27">
        <f>AX95*2+AY95</f>
        <v>2</v>
      </c>
      <c r="BB95" s="28">
        <f>R96+U96+X96</f>
        <v>21</v>
      </c>
      <c r="BC95" s="27">
        <f>BA95*100+BB95</f>
        <v>221</v>
      </c>
      <c r="BD95" s="28"/>
      <c r="BE95" s="27">
        <f>BC95*10+BD95</f>
        <v>2210</v>
      </c>
      <c r="BF95" s="28">
        <f>T96+W96+Z96</f>
        <v>27</v>
      </c>
      <c r="BG95" s="27">
        <f>BE95*100-BF95</f>
        <v>220973</v>
      </c>
      <c r="BH95" s="30">
        <f>BK95</f>
        <v>3</v>
      </c>
      <c r="BJ95" s="112">
        <f>10000000-BG95</f>
        <v>9779027</v>
      </c>
      <c r="BK95" s="113">
        <f>RANK(BJ95,BJ$95:BJ$102,1)</f>
        <v>3</v>
      </c>
    </row>
    <row r="96" spans="3:63" ht="18.75" customHeight="1">
      <c r="C96" s="106"/>
      <c r="D96" s="108"/>
      <c r="E96" s="110"/>
      <c r="F96" s="100"/>
      <c r="G96" s="100"/>
      <c r="H96" s="100"/>
      <c r="I96" s="102"/>
      <c r="J96" s="104"/>
      <c r="K96" s="10" t="s">
        <v>8</v>
      </c>
      <c r="L96" s="11">
        <f>+T96+W96+Z96+AK96</f>
        <v>27</v>
      </c>
      <c r="M96" s="116"/>
      <c r="N96" s="13"/>
      <c r="O96" s="117"/>
      <c r="P96" s="117"/>
      <c r="Q96" s="118"/>
      <c r="R96" s="7">
        <v>4</v>
      </c>
      <c r="S96" s="8" t="s">
        <v>5</v>
      </c>
      <c r="T96" s="9">
        <v>10</v>
      </c>
      <c r="U96" s="7">
        <v>7</v>
      </c>
      <c r="V96" s="8" t="s">
        <v>5</v>
      </c>
      <c r="W96" s="9">
        <v>8</v>
      </c>
      <c r="X96" s="12">
        <v>10</v>
      </c>
      <c r="Y96" s="8" t="s">
        <v>5</v>
      </c>
      <c r="Z96" s="9">
        <v>9</v>
      </c>
      <c r="AT96" s="12"/>
      <c r="AU96" s="8" t="s">
        <v>5</v>
      </c>
      <c r="AV96" s="9"/>
      <c r="AX96" s="22" t="s">
        <v>7</v>
      </c>
      <c r="AY96" s="22" t="s">
        <v>7</v>
      </c>
      <c r="AZ96" s="22" t="s">
        <v>7</v>
      </c>
      <c r="BA96" s="25" t="s">
        <v>13</v>
      </c>
      <c r="BB96" s="22" t="s">
        <v>16</v>
      </c>
      <c r="BC96" s="25" t="s">
        <v>13</v>
      </c>
      <c r="BE96" s="25" t="s">
        <v>13</v>
      </c>
      <c r="BF96" s="22" t="s">
        <v>16</v>
      </c>
      <c r="BG96" s="25" t="s">
        <v>13</v>
      </c>
      <c r="BJ96" s="112"/>
      <c r="BK96" s="114"/>
    </row>
    <row r="97" spans="3:63" ht="18.75" customHeight="1">
      <c r="C97" s="105">
        <v>2</v>
      </c>
      <c r="D97" s="107" t="s">
        <v>74</v>
      </c>
      <c r="E97" s="109">
        <f>IF(O98&gt;Q98,1,0)+IF(U98&gt;W98,1,0)+IF(X98&gt;Z98,1,0)+IF(AA98&gt;AK98,1,0)</f>
        <v>2</v>
      </c>
      <c r="F97" s="99" t="s">
        <v>2</v>
      </c>
      <c r="G97" s="99">
        <f>IF(O98+Q98&gt;0,IF(O98=Q98,1,0),0)+IF(U98+W98&gt;0,IF(U98=W98,1,0),0)+IF(X98+Z98&gt;0,IF(X98=Z98,1,0),0)+IF(AA98+AK98&gt;0,IF(AA98=AK98,1,0),0)</f>
        <v>0</v>
      </c>
      <c r="H97" s="99" t="s">
        <v>2</v>
      </c>
      <c r="I97" s="101">
        <f>IF(O98&lt;Q98,1,0)+IF(U98&lt;W98,1,0)+IF(X98&lt;Z98,1,0)+IF(AA98&lt;AK98,1,0)</f>
        <v>1</v>
      </c>
      <c r="J97" s="103">
        <f>E97*2+G97*1</f>
        <v>4</v>
      </c>
      <c r="K97" s="6" t="s">
        <v>3</v>
      </c>
      <c r="L97" s="5">
        <f>+O98+U98+X98+AA98</f>
        <v>23</v>
      </c>
      <c r="M97" s="115">
        <f>IF((E97+G97+I97)&gt;0,BK97,"")</f>
        <v>2</v>
      </c>
      <c r="N97" s="13"/>
      <c r="O97" s="111" t="str">
        <f>IF(O98+Q98&gt;0,IF(O98&gt;Q98,"○",IF(O98&lt;Q98,"×","△")),"")</f>
        <v>○</v>
      </c>
      <c r="P97" s="99"/>
      <c r="Q97" s="101"/>
      <c r="R97" s="117"/>
      <c r="S97" s="117"/>
      <c r="T97" s="118"/>
      <c r="U97" s="111" t="str">
        <f>IF(U98+W98&gt;0,IF(U98&gt;W98,"○",IF(U98&lt;W98,"×","△")),"")</f>
        <v>○</v>
      </c>
      <c r="V97" s="99"/>
      <c r="W97" s="101"/>
      <c r="X97" s="111" t="str">
        <f>IF(X98+Z98&gt;0,IF(X98&gt;Z98,"○",IF(X98&lt;Z98,"×","△")),"")</f>
        <v>×</v>
      </c>
      <c r="Y97" s="99"/>
      <c r="Z97" s="101"/>
      <c r="AT97" s="111">
        <f>IF(AT98+AV98&gt;0,IF(AT98&gt;AV98,"○",IF(AT98&lt;AV98,"×","△")),"")</f>
      </c>
      <c r="AU97" s="99"/>
      <c r="AV97" s="101"/>
      <c r="AX97" s="21">
        <f>IF(O97="○",1,0)+IF(U97="○",1,0)+IF(X97="○",1,0)</f>
        <v>2</v>
      </c>
      <c r="AY97" s="21">
        <f>IF(O97="△",1,0)+IF(U97="△",1,0)+IF(X97="△",1,0)</f>
        <v>0</v>
      </c>
      <c r="AZ97" s="21">
        <f>IF(O97="×",1,0)+IF(U97="×",1,0)+IF(X97="×",1,0)</f>
        <v>1</v>
      </c>
      <c r="BA97" s="27">
        <f>AX97*2+AY97</f>
        <v>4</v>
      </c>
      <c r="BB97" s="28">
        <f>O98+U98+X98</f>
        <v>23</v>
      </c>
      <c r="BC97" s="27">
        <f>BA97*100+BB97</f>
        <v>423</v>
      </c>
      <c r="BD97" s="28"/>
      <c r="BE97" s="27">
        <f>BC97*10+BD97</f>
        <v>4230</v>
      </c>
      <c r="BF97" s="28">
        <f>Q98+W98+Z98</f>
        <v>19</v>
      </c>
      <c r="BG97" s="27">
        <f>BE97*100-BF97</f>
        <v>422981</v>
      </c>
      <c r="BH97" s="30">
        <f>BK97</f>
        <v>2</v>
      </c>
      <c r="BJ97" s="112">
        <f>10000000-BG97</f>
        <v>9577019</v>
      </c>
      <c r="BK97" s="113">
        <f>RANK(BJ97,BJ$95:BJ$102,1)</f>
        <v>2</v>
      </c>
    </row>
    <row r="98" spans="3:63" ht="18.75" customHeight="1">
      <c r="C98" s="106"/>
      <c r="D98" s="108"/>
      <c r="E98" s="110"/>
      <c r="F98" s="100"/>
      <c r="G98" s="100"/>
      <c r="H98" s="100"/>
      <c r="I98" s="102"/>
      <c r="J98" s="104"/>
      <c r="K98" s="10" t="s">
        <v>8</v>
      </c>
      <c r="L98" s="11">
        <f>+Q98+W98+Z98+AK98</f>
        <v>19</v>
      </c>
      <c r="M98" s="116"/>
      <c r="N98" s="13"/>
      <c r="O98" s="7">
        <f>T96</f>
        <v>10</v>
      </c>
      <c r="P98" s="8" t="s">
        <v>5</v>
      </c>
      <c r="Q98" s="9">
        <f>R96</f>
        <v>4</v>
      </c>
      <c r="R98" s="117"/>
      <c r="S98" s="117"/>
      <c r="T98" s="118"/>
      <c r="U98" s="7">
        <v>7</v>
      </c>
      <c r="V98" s="8" t="s">
        <v>5</v>
      </c>
      <c r="W98" s="9">
        <v>6</v>
      </c>
      <c r="X98" s="12">
        <v>6</v>
      </c>
      <c r="Y98" s="8" t="s">
        <v>5</v>
      </c>
      <c r="Z98" s="9">
        <v>9</v>
      </c>
      <c r="AT98" s="12"/>
      <c r="AU98" s="8" t="s">
        <v>5</v>
      </c>
      <c r="AV98" s="9"/>
      <c r="AX98" s="22" t="s">
        <v>7</v>
      </c>
      <c r="AY98" s="22" t="s">
        <v>7</v>
      </c>
      <c r="AZ98" s="22" t="s">
        <v>7</v>
      </c>
      <c r="BA98" s="25" t="s">
        <v>13</v>
      </c>
      <c r="BB98" s="22" t="s">
        <v>16</v>
      </c>
      <c r="BC98" s="25" t="s">
        <v>13</v>
      </c>
      <c r="BE98" s="25" t="s">
        <v>13</v>
      </c>
      <c r="BF98" s="22" t="s">
        <v>16</v>
      </c>
      <c r="BG98" s="25" t="s">
        <v>13</v>
      </c>
      <c r="BJ98" s="112"/>
      <c r="BK98" s="114"/>
    </row>
    <row r="99" spans="3:63" ht="18.75" customHeight="1">
      <c r="C99" s="105">
        <v>3</v>
      </c>
      <c r="D99" s="107" t="s">
        <v>75</v>
      </c>
      <c r="E99" s="109">
        <f>IF(O100&gt;Q100,1,0)+IF(R100&gt;T100,1,0)+IF(X100&gt;Z100,1,0)+IF(AA100&gt;AK100,1,0)</f>
        <v>1</v>
      </c>
      <c r="F99" s="99" t="s">
        <v>2</v>
      </c>
      <c r="G99" s="99">
        <f>IF(O100+Q100&gt;0,IF(O100=Q100,1,0),0)+IF(R100+T100&gt;0,IF(R100=T100,1,0),0)+IF(X100+Z100&gt;0,IF(X100=Z100,1,0),0)+IF(AA100+AK100&gt;0,IF(AA100=AK100,1,0),0)</f>
        <v>0</v>
      </c>
      <c r="H99" s="99" t="s">
        <v>2</v>
      </c>
      <c r="I99" s="101">
        <f>IF(O100&lt;Q100,1,0)+IF(R100&lt;T100,1,0)+IF(X100&lt;Z100,1,0)+IF(AA100&lt;AK100,1,0)</f>
        <v>2</v>
      </c>
      <c r="J99" s="103">
        <f>E99*2+G99*1</f>
        <v>2</v>
      </c>
      <c r="K99" s="6" t="s">
        <v>3</v>
      </c>
      <c r="L99" s="5">
        <f>+O100+R100+X100+AA100</f>
        <v>20</v>
      </c>
      <c r="M99" s="115">
        <f>IF((E99+G99+I99)&gt;0,BK99,"")</f>
        <v>4</v>
      </c>
      <c r="N99" s="13"/>
      <c r="O99" s="111" t="str">
        <f>IF(O100+Q100&gt;0,IF(O100&gt;Q100,"○",IF(O100&lt;Q100,"×","△")),"")</f>
        <v>○</v>
      </c>
      <c r="P99" s="99"/>
      <c r="Q99" s="101"/>
      <c r="R99" s="111" t="str">
        <f>IF(R100+T100&gt;0,IF(R100&gt;T100,"○",IF(R100&lt;T100,"×","△")),"")</f>
        <v>×</v>
      </c>
      <c r="S99" s="99"/>
      <c r="T99" s="101"/>
      <c r="U99" s="117"/>
      <c r="V99" s="117"/>
      <c r="W99" s="118"/>
      <c r="X99" s="111" t="str">
        <f>IF(X100+Z100&gt;0,IF(X100&gt;Z100,"○",IF(X100&lt;Z100,"×","△")),"")</f>
        <v>×</v>
      </c>
      <c r="Y99" s="99"/>
      <c r="Z99" s="101"/>
      <c r="AT99" s="111">
        <f>IF(AT100+AV100&gt;0,IF(AT100&gt;AV100,"○",IF(AT100&lt;AV100,"×","△")),"")</f>
      </c>
      <c r="AU99" s="99"/>
      <c r="AV99" s="101"/>
      <c r="AX99" s="21">
        <f>IF(O99="○",1,0)+IF(R99="○",1,0)+IF(X99="○",1,0)</f>
        <v>1</v>
      </c>
      <c r="AY99" s="21">
        <f>IF(O99="△",1,0)+IF(R99="△",1,0)+IF(X99="△",1,0)</f>
        <v>0</v>
      </c>
      <c r="AZ99" s="21">
        <f>IF(O99="×",1,0)+IF(R99="×",1,0)+IF(X99="×",1,0)</f>
        <v>2</v>
      </c>
      <c r="BA99" s="27">
        <f>AX99*2+AY99</f>
        <v>2</v>
      </c>
      <c r="BB99" s="28">
        <f>O100+R100+X100</f>
        <v>20</v>
      </c>
      <c r="BC99" s="27">
        <f>BA99*100+BB99</f>
        <v>220</v>
      </c>
      <c r="BD99" s="28"/>
      <c r="BE99" s="27">
        <f>BC99*10+BD99</f>
        <v>2200</v>
      </c>
      <c r="BF99" s="28">
        <f>Q100+T100+Z100</f>
        <v>25</v>
      </c>
      <c r="BG99" s="27">
        <f>BE99*100-BF99</f>
        <v>219975</v>
      </c>
      <c r="BH99" s="30">
        <f>BK99</f>
        <v>4</v>
      </c>
      <c r="BJ99" s="112">
        <f>10000000-BG99</f>
        <v>9780025</v>
      </c>
      <c r="BK99" s="113">
        <f>RANK(BJ99,BJ$95:BJ$102,1)</f>
        <v>4</v>
      </c>
    </row>
    <row r="100" spans="3:63" ht="18.75" customHeight="1">
      <c r="C100" s="106"/>
      <c r="D100" s="108"/>
      <c r="E100" s="110"/>
      <c r="F100" s="100"/>
      <c r="G100" s="100"/>
      <c r="H100" s="100"/>
      <c r="I100" s="102"/>
      <c r="J100" s="104"/>
      <c r="K100" s="10" t="s">
        <v>8</v>
      </c>
      <c r="L100" s="11">
        <f>+Q100+T100+Z100+AK100</f>
        <v>25</v>
      </c>
      <c r="M100" s="116"/>
      <c r="N100" s="13"/>
      <c r="O100" s="7">
        <f>W96</f>
        <v>8</v>
      </c>
      <c r="P100" s="8" t="s">
        <v>5</v>
      </c>
      <c r="Q100" s="9">
        <f>U96</f>
        <v>7</v>
      </c>
      <c r="R100" s="7">
        <f>W98</f>
        <v>6</v>
      </c>
      <c r="S100" s="8" t="s">
        <v>5</v>
      </c>
      <c r="T100" s="9">
        <f>U98</f>
        <v>7</v>
      </c>
      <c r="U100" s="117"/>
      <c r="V100" s="117"/>
      <c r="W100" s="118"/>
      <c r="X100" s="10">
        <v>6</v>
      </c>
      <c r="Y100" s="8" t="s">
        <v>5</v>
      </c>
      <c r="Z100" s="11">
        <v>11</v>
      </c>
      <c r="AT100" s="12"/>
      <c r="AU100" s="8" t="s">
        <v>5</v>
      </c>
      <c r="AV100" s="9"/>
      <c r="AX100" s="22" t="s">
        <v>7</v>
      </c>
      <c r="AY100" s="22" t="s">
        <v>7</v>
      </c>
      <c r="AZ100" s="22" t="s">
        <v>7</v>
      </c>
      <c r="BA100" s="25" t="s">
        <v>13</v>
      </c>
      <c r="BB100" s="22" t="s">
        <v>16</v>
      </c>
      <c r="BC100" s="25" t="s">
        <v>13</v>
      </c>
      <c r="BE100" s="25" t="s">
        <v>13</v>
      </c>
      <c r="BF100" s="22" t="s">
        <v>16</v>
      </c>
      <c r="BG100" s="25" t="s">
        <v>13</v>
      </c>
      <c r="BJ100" s="112"/>
      <c r="BK100" s="114"/>
    </row>
    <row r="101" spans="3:63" ht="18.75" customHeight="1">
      <c r="C101" s="105">
        <v>4</v>
      </c>
      <c r="D101" s="107" t="s">
        <v>76</v>
      </c>
      <c r="E101" s="109">
        <f>IF(O102&gt;Q102,1,0)+IF(R102&gt;T102,1,0)+IF(U102&gt;W102,1,0)+IF(AA102&gt;AK102,1,0)</f>
        <v>2</v>
      </c>
      <c r="F101" s="99" t="s">
        <v>2</v>
      </c>
      <c r="G101" s="99">
        <f>IF(O102+Q102&gt;0,IF(O102=Q102,1,0),0)+IF(R102+T102&gt;0,IF(R102=T102,1,0),0)+IF(U102+W102&gt;0,IF(U102=W102,1,0),0)+IF(AA102+AK102&gt;0,IF(AA102=AK102,1,0),0)</f>
        <v>0</v>
      </c>
      <c r="H101" s="99" t="s">
        <v>2</v>
      </c>
      <c r="I101" s="101">
        <f>IF(O102&lt;Q102,1,0)+IF(R102&lt;T102,1,0)+IF(U102&lt;W102,1,0)+IF(AA102&lt;AK102,1,0)</f>
        <v>1</v>
      </c>
      <c r="J101" s="103">
        <f>E101*2+G101*1</f>
        <v>4</v>
      </c>
      <c r="K101" s="6" t="s">
        <v>3</v>
      </c>
      <c r="L101" s="5">
        <f>+O102+R102+U102+AA102</f>
        <v>29</v>
      </c>
      <c r="M101" s="115">
        <f>IF((E101+G101+I101)&gt;0,BK101,"")</f>
        <v>1</v>
      </c>
      <c r="N101" s="13"/>
      <c r="O101" s="111" t="str">
        <f>IF(O102+Q102&gt;0,IF(O102&gt;Q102,"○",IF(O102&lt;Q102,"×","△")),"")</f>
        <v>×</v>
      </c>
      <c r="P101" s="99"/>
      <c r="Q101" s="101"/>
      <c r="R101" s="111" t="str">
        <f>IF(R102+T102&gt;0,IF(R102&gt;T102,"○",IF(R102&lt;T102,"×","△")),"")</f>
        <v>○</v>
      </c>
      <c r="S101" s="99"/>
      <c r="T101" s="101"/>
      <c r="U101" s="111" t="str">
        <f>IF(U102+W102&gt;0,IF(U102&gt;W102,"○",IF(U102&lt;W102,"×","△")),"")</f>
        <v>○</v>
      </c>
      <c r="V101" s="99"/>
      <c r="W101" s="101"/>
      <c r="X101" s="117"/>
      <c r="Y101" s="117"/>
      <c r="Z101" s="118"/>
      <c r="AT101" s="111">
        <f>IF(AT102+AV102&gt;0,IF(AT102&gt;AV102,"○",IF(AT102&lt;AV102,"×","△")),"")</f>
      </c>
      <c r="AU101" s="99"/>
      <c r="AV101" s="101"/>
      <c r="AX101" s="21">
        <f>IF(O101="○",1,0)+IF(R101="○",1,0)+IF(U101="○",1,0)</f>
        <v>2</v>
      </c>
      <c r="AY101" s="21">
        <f>IF(O101="△",1,0)+IF(R101="△",1,0)+IF(U101="△",1,0)</f>
        <v>0</v>
      </c>
      <c r="AZ101" s="21">
        <f>IF(O101="×",1,0)+IF(R101="×",1,0)+IF(U101="×",1,0)</f>
        <v>1</v>
      </c>
      <c r="BA101" s="27">
        <f>AX101*2+AY101</f>
        <v>4</v>
      </c>
      <c r="BB101" s="28">
        <f>O102+R102+U102</f>
        <v>29</v>
      </c>
      <c r="BC101" s="27">
        <f>BA101*100+BB101</f>
        <v>429</v>
      </c>
      <c r="BD101" s="28"/>
      <c r="BE101" s="27">
        <f>BC101*10+BD101</f>
        <v>4290</v>
      </c>
      <c r="BF101" s="28">
        <f>Q102+T102+W102</f>
        <v>22</v>
      </c>
      <c r="BG101" s="27">
        <f>BE101*100-BF101</f>
        <v>428978</v>
      </c>
      <c r="BH101" s="30">
        <f>BK101</f>
        <v>1</v>
      </c>
      <c r="BJ101" s="112">
        <f>10000000-BG101</f>
        <v>9571022</v>
      </c>
      <c r="BK101" s="113">
        <f>RANK(BJ101,BJ$95:BJ$102,1)</f>
        <v>1</v>
      </c>
    </row>
    <row r="102" spans="3:63" ht="18.75" customHeight="1">
      <c r="C102" s="106"/>
      <c r="D102" s="108"/>
      <c r="E102" s="110"/>
      <c r="F102" s="100"/>
      <c r="G102" s="100"/>
      <c r="H102" s="100"/>
      <c r="I102" s="102"/>
      <c r="J102" s="104"/>
      <c r="K102" s="10" t="s">
        <v>8</v>
      </c>
      <c r="L102" s="11">
        <f>+Q102+T102+W102+AK102</f>
        <v>22</v>
      </c>
      <c r="M102" s="116"/>
      <c r="N102" s="13"/>
      <c r="O102" s="7">
        <f>+Z96</f>
        <v>9</v>
      </c>
      <c r="P102" s="8" t="s">
        <v>5</v>
      </c>
      <c r="Q102" s="9">
        <f>+X96</f>
        <v>10</v>
      </c>
      <c r="R102" s="7">
        <f>+Z98</f>
        <v>9</v>
      </c>
      <c r="S102" s="8" t="s">
        <v>5</v>
      </c>
      <c r="T102" s="9">
        <f>+X98</f>
        <v>6</v>
      </c>
      <c r="U102" s="7">
        <f>+Z100</f>
        <v>11</v>
      </c>
      <c r="V102" s="8" t="s">
        <v>5</v>
      </c>
      <c r="W102" s="9">
        <f>+X100</f>
        <v>6</v>
      </c>
      <c r="X102" s="117"/>
      <c r="Y102" s="117"/>
      <c r="Z102" s="118"/>
      <c r="AT102" s="12"/>
      <c r="AU102" s="8" t="s">
        <v>5</v>
      </c>
      <c r="AV102" s="9"/>
      <c r="AX102" s="22" t="s">
        <v>7</v>
      </c>
      <c r="AY102" s="22" t="s">
        <v>7</v>
      </c>
      <c r="AZ102" s="22" t="s">
        <v>7</v>
      </c>
      <c r="BA102" s="25" t="s">
        <v>13</v>
      </c>
      <c r="BB102" s="22" t="s">
        <v>16</v>
      </c>
      <c r="BC102" s="25" t="s">
        <v>13</v>
      </c>
      <c r="BE102" s="25" t="s">
        <v>13</v>
      </c>
      <c r="BF102" s="22" t="s">
        <v>16</v>
      </c>
      <c r="BG102" s="25" t="s">
        <v>13</v>
      </c>
      <c r="BJ102" s="112"/>
      <c r="BK102" s="114"/>
    </row>
    <row r="103" spans="54:58" ht="18.75" customHeight="1">
      <c r="BB103" s="3" t="s">
        <v>21</v>
      </c>
      <c r="BD103" s="3" t="s">
        <v>18</v>
      </c>
      <c r="BF103" s="3" t="s">
        <v>21</v>
      </c>
    </row>
    <row r="104" spans="3:60" ht="18.75" customHeight="1">
      <c r="C104" s="137" t="s">
        <v>34</v>
      </c>
      <c r="D104" s="138"/>
      <c r="E104" s="124" t="s">
        <v>6</v>
      </c>
      <c r="F104" s="125"/>
      <c r="G104" s="125"/>
      <c r="H104" s="125"/>
      <c r="I104" s="64"/>
      <c r="J104" s="4" t="s">
        <v>0</v>
      </c>
      <c r="K104" s="119" t="s">
        <v>4</v>
      </c>
      <c r="L104" s="121"/>
      <c r="M104" s="4" t="s">
        <v>1</v>
      </c>
      <c r="N104" s="13"/>
      <c r="O104" s="120">
        <f>+C105</f>
        <v>1</v>
      </c>
      <c r="P104" s="120"/>
      <c r="Q104" s="121"/>
      <c r="R104" s="120">
        <f>C107</f>
        <v>2</v>
      </c>
      <c r="S104" s="120"/>
      <c r="T104" s="121"/>
      <c r="U104" s="119">
        <f>C109</f>
        <v>3</v>
      </c>
      <c r="V104" s="120"/>
      <c r="W104" s="121"/>
      <c r="X104" s="119">
        <f>C111</f>
        <v>4</v>
      </c>
      <c r="Y104" s="120"/>
      <c r="Z104" s="121"/>
      <c r="AX104" s="22" t="s">
        <v>10</v>
      </c>
      <c r="AY104" s="22" t="s">
        <v>9</v>
      </c>
      <c r="AZ104" s="22" t="s">
        <v>11</v>
      </c>
      <c r="BA104" s="25" t="s">
        <v>12</v>
      </c>
      <c r="BB104" s="22" t="s">
        <v>15</v>
      </c>
      <c r="BC104" s="25" t="s">
        <v>17</v>
      </c>
      <c r="BD104" s="3" t="s">
        <v>19</v>
      </c>
      <c r="BE104" s="25" t="s">
        <v>17</v>
      </c>
      <c r="BF104" s="3" t="s">
        <v>20</v>
      </c>
      <c r="BG104" s="25" t="s">
        <v>17</v>
      </c>
      <c r="BH104" s="26" t="s">
        <v>1</v>
      </c>
    </row>
    <row r="105" spans="3:63" ht="18.75" customHeight="1">
      <c r="C105" s="122">
        <v>1</v>
      </c>
      <c r="D105" s="107" t="s">
        <v>77</v>
      </c>
      <c r="E105" s="109">
        <f>IF(R106&gt;T106,1,0)+IF(U106&gt;W106,1,0)+IF(X106&gt;Z106,1,0)+IF(AA106&gt;AK106,1,0)</f>
        <v>0</v>
      </c>
      <c r="F105" s="99" t="s">
        <v>2</v>
      </c>
      <c r="G105" s="99">
        <f>IF(R106+T106&gt;0,IF(R106=T106,1,0),0)+IF(U106+W106&gt;0,IF(U106=W106,1,0),0)+IF(X106+Z106&gt;0,IF(X106=Z106,1,0),0)+IF(AA106+AK106&gt;0,IF(AA106=AK106,1,0),0)</f>
        <v>0</v>
      </c>
      <c r="H105" s="99" t="s">
        <v>2</v>
      </c>
      <c r="I105" s="101">
        <f>IF(R106&lt;T106,1,0)+IF(U106&lt;W106,1,0)+IF(X106&lt;Z106,1,0)+IF(AA106&lt;AK106,1,0)</f>
        <v>3</v>
      </c>
      <c r="J105" s="103">
        <f>E105*2+G105*1</f>
        <v>0</v>
      </c>
      <c r="K105" s="6" t="s">
        <v>3</v>
      </c>
      <c r="L105" s="5">
        <f>+R106+U106+X106+AA106</f>
        <v>9</v>
      </c>
      <c r="M105" s="115">
        <f>IF((E105+G105+I105)&gt;0,BK105,"")</f>
        <v>4</v>
      </c>
      <c r="N105" s="13"/>
      <c r="O105" s="117"/>
      <c r="P105" s="117"/>
      <c r="Q105" s="118"/>
      <c r="R105" s="111" t="str">
        <f>IF(R106+T106&gt;0,IF(R106&gt;T106,"○",IF(R106&lt;T106,"×","△")),"")</f>
        <v>×</v>
      </c>
      <c r="S105" s="99"/>
      <c r="T105" s="101"/>
      <c r="U105" s="111" t="str">
        <f>IF(U106+W106&gt;0,IF(U106&gt;W106,"○",IF(U106&lt;W106,"×","△")),"")</f>
        <v>×</v>
      </c>
      <c r="V105" s="99"/>
      <c r="W105" s="101"/>
      <c r="X105" s="111" t="str">
        <f>IF(X106+Z106&gt;0,IF(X106&gt;Z106,"○",IF(X106&lt;Z106,"×","△")),"")</f>
        <v>×</v>
      </c>
      <c r="Y105" s="99"/>
      <c r="Z105" s="101"/>
      <c r="AT105" s="111">
        <f>IF(AT106+AV106&gt;0,IF(AT106&gt;AV106,"○",IF(AT106&lt;AV106,"×","△")),"")</f>
      </c>
      <c r="AU105" s="99"/>
      <c r="AV105" s="101"/>
      <c r="AX105" s="21">
        <f>IF(R105="○",1,0)+IF(U105="○",1,0)+IF(X105="○",1,0)</f>
        <v>0</v>
      </c>
      <c r="AY105" s="21">
        <f>IF(R105="△",1,0)+IF(U105="△",1,0)+IF(X105="△",1,0)</f>
        <v>0</v>
      </c>
      <c r="AZ105" s="21">
        <f>IF(R105="×",1,0)+IF(U105="×",1,0)+IF(X105="×",1,0)</f>
        <v>3</v>
      </c>
      <c r="BA105" s="27">
        <f>AX105*2+AY105</f>
        <v>0</v>
      </c>
      <c r="BB105" s="28">
        <f>R106+U106+X106</f>
        <v>9</v>
      </c>
      <c r="BC105" s="27">
        <f>BA105*100+BB105</f>
        <v>9</v>
      </c>
      <c r="BD105" s="28"/>
      <c r="BE105" s="27">
        <f>BC105*10+BD105</f>
        <v>90</v>
      </c>
      <c r="BF105" s="28">
        <f>T106+W106+Z106</f>
        <v>31</v>
      </c>
      <c r="BG105" s="27">
        <f>BE105*100-BF105</f>
        <v>8969</v>
      </c>
      <c r="BH105" s="30">
        <f>BK105</f>
        <v>4</v>
      </c>
      <c r="BJ105" s="112">
        <f>10000000-BG105</f>
        <v>9991031</v>
      </c>
      <c r="BK105" s="113">
        <f>RANK(BJ105,BJ$105:BJ$112,1)</f>
        <v>4</v>
      </c>
    </row>
    <row r="106" spans="3:63" ht="18.75" customHeight="1">
      <c r="C106" s="106"/>
      <c r="D106" s="108"/>
      <c r="E106" s="110"/>
      <c r="F106" s="100"/>
      <c r="G106" s="100"/>
      <c r="H106" s="100"/>
      <c r="I106" s="102"/>
      <c r="J106" s="104"/>
      <c r="K106" s="10" t="s">
        <v>8</v>
      </c>
      <c r="L106" s="11">
        <f>+T106+W106+Z106+AK106</f>
        <v>31</v>
      </c>
      <c r="M106" s="116"/>
      <c r="N106" s="13"/>
      <c r="O106" s="117"/>
      <c r="P106" s="117"/>
      <c r="Q106" s="118"/>
      <c r="R106" s="7">
        <v>7</v>
      </c>
      <c r="S106" s="8" t="s">
        <v>5</v>
      </c>
      <c r="T106" s="9">
        <v>9</v>
      </c>
      <c r="U106" s="7">
        <v>1</v>
      </c>
      <c r="V106" s="8" t="s">
        <v>5</v>
      </c>
      <c r="W106" s="9">
        <v>11</v>
      </c>
      <c r="X106" s="12">
        <v>1</v>
      </c>
      <c r="Y106" s="8" t="s">
        <v>5</v>
      </c>
      <c r="Z106" s="9">
        <v>11</v>
      </c>
      <c r="AT106" s="12"/>
      <c r="AU106" s="8" t="s">
        <v>5</v>
      </c>
      <c r="AV106" s="9"/>
      <c r="AX106" s="22" t="s">
        <v>7</v>
      </c>
      <c r="AY106" s="22" t="s">
        <v>7</v>
      </c>
      <c r="AZ106" s="22" t="s">
        <v>7</v>
      </c>
      <c r="BA106" s="25" t="s">
        <v>13</v>
      </c>
      <c r="BB106" s="22" t="s">
        <v>16</v>
      </c>
      <c r="BC106" s="25" t="s">
        <v>13</v>
      </c>
      <c r="BE106" s="25" t="s">
        <v>13</v>
      </c>
      <c r="BF106" s="22" t="s">
        <v>16</v>
      </c>
      <c r="BG106" s="25" t="s">
        <v>13</v>
      </c>
      <c r="BJ106" s="112"/>
      <c r="BK106" s="114"/>
    </row>
    <row r="107" spans="3:63" ht="18.75" customHeight="1">
      <c r="C107" s="105">
        <v>2</v>
      </c>
      <c r="D107" s="107" t="s">
        <v>78</v>
      </c>
      <c r="E107" s="109">
        <f>IF(O108&gt;Q108,1,0)+IF(U108&gt;W108,1,0)+IF(X108&gt;Z108,1,0)+IF(AA108&gt;AK108,1,0)</f>
        <v>1</v>
      </c>
      <c r="F107" s="99" t="s">
        <v>2</v>
      </c>
      <c r="G107" s="99">
        <f>IF(O108+Q108&gt;0,IF(O108=Q108,1,0),0)+IF(U108+W108&gt;0,IF(U108=W108,1,0),0)+IF(X108+Z108&gt;0,IF(X108=Z108,1,0),0)+IF(AA108+AK108&gt;0,IF(AA108=AK108,1,0),0)</f>
        <v>0</v>
      </c>
      <c r="H107" s="99" t="s">
        <v>2</v>
      </c>
      <c r="I107" s="101">
        <f>IF(O108&lt;Q108,1,0)+IF(U108&lt;W108,1,0)+IF(X108&lt;Z108,1,0)+IF(AA108&lt;AK108,1,0)</f>
        <v>2</v>
      </c>
      <c r="J107" s="103">
        <f>E107*2+G107*1</f>
        <v>2</v>
      </c>
      <c r="K107" s="6" t="s">
        <v>3</v>
      </c>
      <c r="L107" s="5">
        <f>+O108+U108+X108+AA108</f>
        <v>17</v>
      </c>
      <c r="M107" s="115">
        <f>IF((E107+G107+I107)&gt;0,BK107,"")</f>
        <v>3</v>
      </c>
      <c r="N107" s="13"/>
      <c r="O107" s="111" t="str">
        <f>IF(O108+Q108&gt;0,IF(O108&gt;Q108,"○",IF(O108&lt;Q108,"×","△")),"")</f>
        <v>○</v>
      </c>
      <c r="P107" s="99"/>
      <c r="Q107" s="101"/>
      <c r="R107" s="117"/>
      <c r="S107" s="117"/>
      <c r="T107" s="118"/>
      <c r="U107" s="111" t="str">
        <f>IF(U108+W108&gt;0,IF(U108&gt;W108,"○",IF(U108&lt;W108,"×","△")),"")</f>
        <v>×</v>
      </c>
      <c r="V107" s="99"/>
      <c r="W107" s="101"/>
      <c r="X107" s="111" t="str">
        <f>IF(X108+Z108&gt;0,IF(X108&gt;Z108,"○",IF(X108&lt;Z108,"×","△")),"")</f>
        <v>×</v>
      </c>
      <c r="Y107" s="99"/>
      <c r="Z107" s="101"/>
      <c r="AT107" s="111">
        <f>IF(AT108+AV108&gt;0,IF(AT108&gt;AV108,"○",IF(AT108&lt;AV108,"×","△")),"")</f>
      </c>
      <c r="AU107" s="99"/>
      <c r="AV107" s="101"/>
      <c r="AX107" s="21">
        <f>IF(O107="○",1,0)+IF(U107="○",1,0)+IF(X107="○",1,0)</f>
        <v>1</v>
      </c>
      <c r="AY107" s="21">
        <f>IF(O107="△",1,0)+IF(U107="△",1,0)+IF(X107="△",1,0)</f>
        <v>0</v>
      </c>
      <c r="AZ107" s="21">
        <f>IF(O107="×",1,0)+IF(U107="×",1,0)+IF(X107="×",1,0)</f>
        <v>2</v>
      </c>
      <c r="BA107" s="27">
        <f>AX107*2+AY107</f>
        <v>2</v>
      </c>
      <c r="BB107" s="28">
        <f>O108+U108+X108</f>
        <v>17</v>
      </c>
      <c r="BC107" s="27">
        <f>BA107*100+BB107</f>
        <v>217</v>
      </c>
      <c r="BD107" s="28"/>
      <c r="BE107" s="27">
        <f>BC107*10+BD107</f>
        <v>2170</v>
      </c>
      <c r="BF107" s="28">
        <f>Q108+W108+Z108</f>
        <v>27</v>
      </c>
      <c r="BG107" s="27">
        <f>BE107*100-BF107</f>
        <v>216973</v>
      </c>
      <c r="BH107" s="30">
        <f>BK107</f>
        <v>3</v>
      </c>
      <c r="BJ107" s="112">
        <f>10000000-BG107</f>
        <v>9783027</v>
      </c>
      <c r="BK107" s="113">
        <f>RANK(BJ107,BJ$105:BJ$112,1)</f>
        <v>3</v>
      </c>
    </row>
    <row r="108" spans="3:63" ht="18.75" customHeight="1">
      <c r="C108" s="106"/>
      <c r="D108" s="108"/>
      <c r="E108" s="110"/>
      <c r="F108" s="100"/>
      <c r="G108" s="100"/>
      <c r="H108" s="100"/>
      <c r="I108" s="102"/>
      <c r="J108" s="104"/>
      <c r="K108" s="10" t="s">
        <v>8</v>
      </c>
      <c r="L108" s="11">
        <f>+Q108+W108+Z108+AK108</f>
        <v>27</v>
      </c>
      <c r="M108" s="116"/>
      <c r="N108" s="13"/>
      <c r="O108" s="7">
        <f>T106</f>
        <v>9</v>
      </c>
      <c r="P108" s="8" t="s">
        <v>5</v>
      </c>
      <c r="Q108" s="9">
        <f>R106</f>
        <v>7</v>
      </c>
      <c r="R108" s="117"/>
      <c r="S108" s="117"/>
      <c r="T108" s="118"/>
      <c r="U108" s="7">
        <v>5</v>
      </c>
      <c r="V108" s="8" t="s">
        <v>5</v>
      </c>
      <c r="W108" s="9">
        <v>9</v>
      </c>
      <c r="X108" s="12">
        <v>3</v>
      </c>
      <c r="Y108" s="8" t="s">
        <v>5</v>
      </c>
      <c r="Z108" s="9">
        <v>11</v>
      </c>
      <c r="AT108" s="12"/>
      <c r="AU108" s="8" t="s">
        <v>5</v>
      </c>
      <c r="AV108" s="9"/>
      <c r="AX108" s="22" t="s">
        <v>7</v>
      </c>
      <c r="AY108" s="22" t="s">
        <v>7</v>
      </c>
      <c r="AZ108" s="22" t="s">
        <v>7</v>
      </c>
      <c r="BA108" s="25" t="s">
        <v>13</v>
      </c>
      <c r="BB108" s="22" t="s">
        <v>16</v>
      </c>
      <c r="BC108" s="25" t="s">
        <v>13</v>
      </c>
      <c r="BE108" s="25" t="s">
        <v>13</v>
      </c>
      <c r="BF108" s="22" t="s">
        <v>16</v>
      </c>
      <c r="BG108" s="25" t="s">
        <v>13</v>
      </c>
      <c r="BJ108" s="112"/>
      <c r="BK108" s="114"/>
    </row>
    <row r="109" spans="3:63" ht="18.75" customHeight="1">
      <c r="C109" s="105">
        <v>3</v>
      </c>
      <c r="D109" s="107" t="s">
        <v>79</v>
      </c>
      <c r="E109" s="109">
        <f>IF(O110&gt;Q110,1,0)+IF(R110&gt;T110,1,0)+IF(X110&gt;Z110,1,0)+IF(AA110&gt;AK110,1,0)</f>
        <v>3</v>
      </c>
      <c r="F109" s="99" t="s">
        <v>2</v>
      </c>
      <c r="G109" s="99">
        <f>IF(O110+Q110&gt;0,IF(O110=Q110,1,0),0)+IF(R110+T110&gt;0,IF(R110=T110,1,0),0)+IF(X110+Z110&gt;0,IF(X110=Z110,1,0),0)+IF(AA110+AK110&gt;0,IF(AA110=AK110,1,0),0)</f>
        <v>0</v>
      </c>
      <c r="H109" s="99" t="s">
        <v>2</v>
      </c>
      <c r="I109" s="101">
        <f>IF(O110&lt;Q110,1,0)+IF(R110&lt;T110,1,0)+IF(X110&lt;Z110,1,0)+IF(AA110&lt;AK110,1,0)</f>
        <v>0</v>
      </c>
      <c r="J109" s="103">
        <f>E109*2+G109*1</f>
        <v>6</v>
      </c>
      <c r="K109" s="6" t="s">
        <v>3</v>
      </c>
      <c r="L109" s="5">
        <f>+O110+R110+X110+AA110</f>
        <v>29</v>
      </c>
      <c r="M109" s="115">
        <f>IF((E109+G109+I109)&gt;0,BK109,"")</f>
        <v>1</v>
      </c>
      <c r="N109" s="13"/>
      <c r="O109" s="111" t="str">
        <f>IF(O110+Q110&gt;0,IF(O110&gt;Q110,"○",IF(O110&lt;Q110,"×","△")),"")</f>
        <v>○</v>
      </c>
      <c r="P109" s="99"/>
      <c r="Q109" s="101"/>
      <c r="R109" s="111" t="str">
        <f>IF(R110+T110&gt;0,IF(R110&gt;T110,"○",IF(R110&lt;T110,"×","△")),"")</f>
        <v>○</v>
      </c>
      <c r="S109" s="99"/>
      <c r="T109" s="101"/>
      <c r="U109" s="117"/>
      <c r="V109" s="117"/>
      <c r="W109" s="118"/>
      <c r="X109" s="111" t="str">
        <f>IF(X110+Z110&gt;0,IF(X110&gt;Z110,"○",IF(X110&lt;Z110,"×","△")),"")</f>
        <v>○</v>
      </c>
      <c r="Y109" s="99"/>
      <c r="Z109" s="101"/>
      <c r="AT109" s="111">
        <f>IF(AT110+AV110&gt;0,IF(AT110&gt;AV110,"○",IF(AT110&lt;AV110,"×","△")),"")</f>
      </c>
      <c r="AU109" s="99"/>
      <c r="AV109" s="101"/>
      <c r="AX109" s="21">
        <f>IF(O109="○",1,0)+IF(R109="○",1,0)+IF(X109="○",1,0)</f>
        <v>3</v>
      </c>
      <c r="AY109" s="21">
        <f>IF(O109="△",1,0)+IF(R109="△",1,0)+IF(X109="△",1,0)</f>
        <v>0</v>
      </c>
      <c r="AZ109" s="21">
        <f>IF(O109="×",1,0)+IF(R109="×",1,0)+IF(X109="×",1,0)</f>
        <v>0</v>
      </c>
      <c r="BA109" s="27">
        <f>AX109*2+AY109</f>
        <v>6</v>
      </c>
      <c r="BB109" s="28">
        <f>O110+R110+X110</f>
        <v>29</v>
      </c>
      <c r="BC109" s="27">
        <f>BA109*100+BB109</f>
        <v>629</v>
      </c>
      <c r="BD109" s="28"/>
      <c r="BE109" s="27">
        <f>BC109*10+BD109</f>
        <v>6290</v>
      </c>
      <c r="BF109" s="28">
        <f>Q110+T110+Z110</f>
        <v>12</v>
      </c>
      <c r="BG109" s="27">
        <f>BE109*100-BF109</f>
        <v>628988</v>
      </c>
      <c r="BH109" s="30">
        <f>BK109</f>
        <v>1</v>
      </c>
      <c r="BJ109" s="112">
        <f>10000000-BG109</f>
        <v>9371012</v>
      </c>
      <c r="BK109" s="113">
        <f>RANK(BJ109,BJ$105:BJ$112,1)</f>
        <v>1</v>
      </c>
    </row>
    <row r="110" spans="3:63" ht="18.75" customHeight="1">
      <c r="C110" s="106"/>
      <c r="D110" s="108"/>
      <c r="E110" s="110"/>
      <c r="F110" s="100"/>
      <c r="G110" s="100"/>
      <c r="H110" s="100"/>
      <c r="I110" s="102"/>
      <c r="J110" s="104"/>
      <c r="K110" s="10" t="s">
        <v>8</v>
      </c>
      <c r="L110" s="11">
        <f>+Q110+T110+Z110+AK110</f>
        <v>12</v>
      </c>
      <c r="M110" s="116"/>
      <c r="N110" s="13"/>
      <c r="O110" s="7">
        <f>W106</f>
        <v>11</v>
      </c>
      <c r="P110" s="8" t="s">
        <v>5</v>
      </c>
      <c r="Q110" s="9">
        <f>U106</f>
        <v>1</v>
      </c>
      <c r="R110" s="7">
        <f>W108</f>
        <v>9</v>
      </c>
      <c r="S110" s="8" t="s">
        <v>5</v>
      </c>
      <c r="T110" s="9">
        <f>U108</f>
        <v>5</v>
      </c>
      <c r="U110" s="117"/>
      <c r="V110" s="117"/>
      <c r="W110" s="118"/>
      <c r="X110" s="10">
        <v>9</v>
      </c>
      <c r="Y110" s="8" t="s">
        <v>5</v>
      </c>
      <c r="Z110" s="11">
        <v>6</v>
      </c>
      <c r="AT110" s="12"/>
      <c r="AU110" s="8" t="s">
        <v>5</v>
      </c>
      <c r="AV110" s="9"/>
      <c r="AX110" s="22" t="s">
        <v>7</v>
      </c>
      <c r="AY110" s="22" t="s">
        <v>7</v>
      </c>
      <c r="AZ110" s="22" t="s">
        <v>7</v>
      </c>
      <c r="BA110" s="25" t="s">
        <v>13</v>
      </c>
      <c r="BB110" s="22" t="s">
        <v>16</v>
      </c>
      <c r="BC110" s="25" t="s">
        <v>13</v>
      </c>
      <c r="BE110" s="25" t="s">
        <v>13</v>
      </c>
      <c r="BF110" s="22" t="s">
        <v>16</v>
      </c>
      <c r="BG110" s="25" t="s">
        <v>13</v>
      </c>
      <c r="BJ110" s="112"/>
      <c r="BK110" s="114"/>
    </row>
    <row r="111" spans="3:63" ht="18.75" customHeight="1">
      <c r="C111" s="105">
        <v>4</v>
      </c>
      <c r="D111" s="107" t="s">
        <v>80</v>
      </c>
      <c r="E111" s="109">
        <f>IF(O112&gt;Q112,1,0)+IF(R112&gt;T112,1,0)+IF(U112&gt;W112,1,0)+IF(AA112&gt;AK112,1,0)</f>
        <v>2</v>
      </c>
      <c r="F111" s="99" t="s">
        <v>2</v>
      </c>
      <c r="G111" s="99">
        <f>IF(O112+Q112&gt;0,IF(O112=Q112,1,0),0)+IF(R112+T112&gt;0,IF(R112=T112,1,0),0)+IF(U112+W112&gt;0,IF(U112=W112,1,0),0)+IF(AA112+AK112&gt;0,IF(AA112=AK112,1,0),0)</f>
        <v>0</v>
      </c>
      <c r="H111" s="99" t="s">
        <v>2</v>
      </c>
      <c r="I111" s="101">
        <f>IF(O112&lt;Q112,1,0)+IF(R112&lt;T112,1,0)+IF(U112&lt;W112,1,0)+IF(AA112&lt;AK112,1,0)</f>
        <v>1</v>
      </c>
      <c r="J111" s="103">
        <f>E111*2+G111*1</f>
        <v>4</v>
      </c>
      <c r="K111" s="6" t="s">
        <v>3</v>
      </c>
      <c r="L111" s="5">
        <f>+O112+R112+U112+AA112</f>
        <v>28</v>
      </c>
      <c r="M111" s="115">
        <f>IF((E111+G111+I111)&gt;0,BK111,"")</f>
        <v>2</v>
      </c>
      <c r="N111" s="13"/>
      <c r="O111" s="111" t="str">
        <f>IF(O112+Q112&gt;0,IF(O112&gt;Q112,"○",IF(O112&lt;Q112,"×","△")),"")</f>
        <v>○</v>
      </c>
      <c r="P111" s="99"/>
      <c r="Q111" s="101"/>
      <c r="R111" s="111" t="str">
        <f>IF(R112+T112&gt;0,IF(R112&gt;T112,"○",IF(R112&lt;T112,"×","△")),"")</f>
        <v>○</v>
      </c>
      <c r="S111" s="99"/>
      <c r="T111" s="101"/>
      <c r="U111" s="111" t="str">
        <f>IF(U112+W112&gt;0,IF(U112&gt;W112,"○",IF(U112&lt;W112,"×","△")),"")</f>
        <v>×</v>
      </c>
      <c r="V111" s="99"/>
      <c r="W111" s="101"/>
      <c r="X111" s="117"/>
      <c r="Y111" s="117"/>
      <c r="Z111" s="118"/>
      <c r="AT111" s="111">
        <f>IF(AT112+AV112&gt;0,IF(AT112&gt;AV112,"○",IF(AT112&lt;AV112,"×","△")),"")</f>
      </c>
      <c r="AU111" s="99"/>
      <c r="AV111" s="101"/>
      <c r="AX111" s="21">
        <f>IF(O111="○",1,0)+IF(R111="○",1,0)+IF(U111="○",1,0)</f>
        <v>2</v>
      </c>
      <c r="AY111" s="21">
        <f>IF(O111="△",1,0)+IF(R111="△",1,0)+IF(U111="△",1,0)</f>
        <v>0</v>
      </c>
      <c r="AZ111" s="21">
        <f>IF(O111="×",1,0)+IF(R111="×",1,0)+IF(U111="×",1,0)</f>
        <v>1</v>
      </c>
      <c r="BA111" s="27">
        <f>AX111*2+AY111</f>
        <v>4</v>
      </c>
      <c r="BB111" s="28">
        <f>O112+R112+U112</f>
        <v>28</v>
      </c>
      <c r="BC111" s="27">
        <f>BA111*100+BB111</f>
        <v>428</v>
      </c>
      <c r="BD111" s="28"/>
      <c r="BE111" s="27">
        <f>BC111*10+BD111</f>
        <v>4280</v>
      </c>
      <c r="BF111" s="28">
        <f>Q112+T112+W112</f>
        <v>13</v>
      </c>
      <c r="BG111" s="27">
        <f>BE111*100-BF111</f>
        <v>427987</v>
      </c>
      <c r="BH111" s="30">
        <f>BK111</f>
        <v>2</v>
      </c>
      <c r="BJ111" s="112">
        <f>10000000-BG111</f>
        <v>9572013</v>
      </c>
      <c r="BK111" s="113">
        <f>RANK(BJ111,BJ$105:BJ$112,1)</f>
        <v>2</v>
      </c>
    </row>
    <row r="112" spans="3:63" ht="18.75" customHeight="1">
      <c r="C112" s="106"/>
      <c r="D112" s="108"/>
      <c r="E112" s="110"/>
      <c r="F112" s="100"/>
      <c r="G112" s="100"/>
      <c r="H112" s="100"/>
      <c r="I112" s="102"/>
      <c r="J112" s="104"/>
      <c r="K112" s="10" t="s">
        <v>8</v>
      </c>
      <c r="L112" s="11">
        <f>+Q112+T112+W112+AK112</f>
        <v>13</v>
      </c>
      <c r="M112" s="116"/>
      <c r="N112" s="13"/>
      <c r="O112" s="7">
        <f>+Z106</f>
        <v>11</v>
      </c>
      <c r="P112" s="8" t="s">
        <v>5</v>
      </c>
      <c r="Q112" s="9">
        <f>+X106</f>
        <v>1</v>
      </c>
      <c r="R112" s="7">
        <f>+Z108</f>
        <v>11</v>
      </c>
      <c r="S112" s="8" t="s">
        <v>5</v>
      </c>
      <c r="T112" s="9">
        <f>+X108</f>
        <v>3</v>
      </c>
      <c r="U112" s="7">
        <f>+Z110</f>
        <v>6</v>
      </c>
      <c r="V112" s="8" t="s">
        <v>5</v>
      </c>
      <c r="W112" s="9">
        <f>+X110</f>
        <v>9</v>
      </c>
      <c r="X112" s="117"/>
      <c r="Y112" s="117"/>
      <c r="Z112" s="118"/>
      <c r="AT112" s="12"/>
      <c r="AU112" s="8" t="s">
        <v>5</v>
      </c>
      <c r="AV112" s="9"/>
      <c r="AX112" s="22" t="s">
        <v>7</v>
      </c>
      <c r="AY112" s="22" t="s">
        <v>7</v>
      </c>
      <c r="AZ112" s="22" t="s">
        <v>7</v>
      </c>
      <c r="BA112" s="25" t="s">
        <v>13</v>
      </c>
      <c r="BB112" s="22" t="s">
        <v>16</v>
      </c>
      <c r="BC112" s="25" t="s">
        <v>13</v>
      </c>
      <c r="BE112" s="25" t="s">
        <v>13</v>
      </c>
      <c r="BF112" s="22" t="s">
        <v>16</v>
      </c>
      <c r="BG112" s="25" t="s">
        <v>13</v>
      </c>
      <c r="BJ112" s="112"/>
      <c r="BK112" s="114"/>
    </row>
    <row r="113" spans="54:58" ht="18.75" customHeight="1">
      <c r="BB113" s="3" t="s">
        <v>21</v>
      </c>
      <c r="BD113" s="3" t="s">
        <v>18</v>
      </c>
      <c r="BF113" s="3" t="s">
        <v>21</v>
      </c>
    </row>
    <row r="114" spans="3:60" ht="18.75" customHeight="1">
      <c r="C114" s="137" t="s">
        <v>35</v>
      </c>
      <c r="D114" s="138"/>
      <c r="E114" s="124" t="s">
        <v>6</v>
      </c>
      <c r="F114" s="125"/>
      <c r="G114" s="125"/>
      <c r="H114" s="125"/>
      <c r="I114" s="64"/>
      <c r="J114" s="4" t="s">
        <v>0</v>
      </c>
      <c r="K114" s="119" t="s">
        <v>4</v>
      </c>
      <c r="L114" s="121"/>
      <c r="M114" s="4" t="s">
        <v>1</v>
      </c>
      <c r="N114" s="13"/>
      <c r="O114" s="120">
        <f>+C115</f>
        <v>1</v>
      </c>
      <c r="P114" s="120"/>
      <c r="Q114" s="121"/>
      <c r="R114" s="120">
        <f>C117</f>
        <v>2</v>
      </c>
      <c r="S114" s="120"/>
      <c r="T114" s="121"/>
      <c r="U114" s="119">
        <f>C119</f>
        <v>3</v>
      </c>
      <c r="V114" s="120"/>
      <c r="W114" s="121"/>
      <c r="X114" s="119">
        <f>C121</f>
        <v>4</v>
      </c>
      <c r="Y114" s="120"/>
      <c r="Z114" s="121"/>
      <c r="AX114" s="22" t="s">
        <v>10</v>
      </c>
      <c r="AY114" s="22" t="s">
        <v>9</v>
      </c>
      <c r="AZ114" s="22" t="s">
        <v>11</v>
      </c>
      <c r="BA114" s="25" t="s">
        <v>12</v>
      </c>
      <c r="BB114" s="22" t="s">
        <v>15</v>
      </c>
      <c r="BC114" s="25" t="s">
        <v>17</v>
      </c>
      <c r="BD114" s="3" t="s">
        <v>19</v>
      </c>
      <c r="BE114" s="25" t="s">
        <v>17</v>
      </c>
      <c r="BF114" s="3" t="s">
        <v>20</v>
      </c>
      <c r="BG114" s="25" t="s">
        <v>17</v>
      </c>
      <c r="BH114" s="26" t="s">
        <v>1</v>
      </c>
    </row>
    <row r="115" spans="3:63" ht="18.75" customHeight="1">
      <c r="C115" s="122">
        <v>1</v>
      </c>
      <c r="D115" s="123" t="s">
        <v>81</v>
      </c>
      <c r="E115" s="109">
        <f>IF(R116&gt;T116,1,0)+IF(U116&gt;W116,1,0)+IF(X116&gt;Z116,1,0)+IF(AA116&gt;AK116,1,0)</f>
        <v>0</v>
      </c>
      <c r="F115" s="99" t="s">
        <v>2</v>
      </c>
      <c r="G115" s="99">
        <f>IF(R116+T116&gt;0,IF(R116=T116,1,0),0)+IF(U116+W116&gt;0,IF(U116=W116,1,0),0)+IF(X116+Z116&gt;0,IF(X116=Z116,1,0),0)+IF(AA116+AK116&gt;0,IF(AA116=AK116,1,0),0)</f>
        <v>0</v>
      </c>
      <c r="H115" s="99" t="s">
        <v>2</v>
      </c>
      <c r="I115" s="101">
        <f>IF(R116&lt;T116,1,0)+IF(U116&lt;W116,1,0)+IF(X116&lt;Z116,1,0)+IF(AA116&lt;AK116,1,0)</f>
        <v>3</v>
      </c>
      <c r="J115" s="103">
        <f>E115*2+G115*1</f>
        <v>0</v>
      </c>
      <c r="K115" s="6" t="s">
        <v>3</v>
      </c>
      <c r="L115" s="5">
        <f>+R116+U116+X116+AA116</f>
        <v>10</v>
      </c>
      <c r="M115" s="115">
        <f>IF((E115+G115+I115)&gt;0,BK115,"")</f>
        <v>4</v>
      </c>
      <c r="N115" s="13"/>
      <c r="O115" s="117"/>
      <c r="P115" s="117"/>
      <c r="Q115" s="118"/>
      <c r="R115" s="111" t="str">
        <f>IF(R116+T116&gt;0,IF(R116&gt;T116,"○",IF(R116&lt;T116,"×","△")),"")</f>
        <v>×</v>
      </c>
      <c r="S115" s="99"/>
      <c r="T115" s="101"/>
      <c r="U115" s="111" t="str">
        <f>IF(U116+W116&gt;0,IF(U116&gt;W116,"○",IF(U116&lt;W116,"×","△")),"")</f>
        <v>×</v>
      </c>
      <c r="V115" s="99"/>
      <c r="W115" s="101"/>
      <c r="X115" s="111" t="str">
        <f>IF(X116+Z116&gt;0,IF(X116&gt;Z116,"○",IF(X116&lt;Z116,"×","△")),"")</f>
        <v>×</v>
      </c>
      <c r="Y115" s="99"/>
      <c r="Z115" s="101"/>
      <c r="AT115" s="111">
        <f>IF(AT116+AV116&gt;0,IF(AT116&gt;AV116,"○",IF(AT116&lt;AV116,"×","△")),"")</f>
      </c>
      <c r="AU115" s="99"/>
      <c r="AV115" s="101"/>
      <c r="AX115" s="21">
        <f>IF(R115="○",1,0)+IF(U115="○",1,0)+IF(X115="○",1,0)</f>
        <v>0</v>
      </c>
      <c r="AY115" s="21">
        <f>IF(R115="△",1,0)+IF(U115="△",1,0)+IF(X115="△",1,0)</f>
        <v>0</v>
      </c>
      <c r="AZ115" s="21">
        <f>IF(R115="×",1,0)+IF(U115="×",1,0)+IF(X115="×",1,0)</f>
        <v>3</v>
      </c>
      <c r="BA115" s="27">
        <f>AX115*2+AY115</f>
        <v>0</v>
      </c>
      <c r="BB115" s="28">
        <f>R116+U116+X116</f>
        <v>10</v>
      </c>
      <c r="BC115" s="27">
        <f>BA115*100+BB115</f>
        <v>10</v>
      </c>
      <c r="BD115" s="28"/>
      <c r="BE115" s="27">
        <f>BC115*10+BD115</f>
        <v>100</v>
      </c>
      <c r="BF115" s="28">
        <f>T116+W116+Z116</f>
        <v>31</v>
      </c>
      <c r="BG115" s="27">
        <f>BE115*100-BF115</f>
        <v>9969</v>
      </c>
      <c r="BH115" s="30">
        <f>BK115</f>
        <v>4</v>
      </c>
      <c r="BJ115" s="112">
        <f>10000000-BG115</f>
        <v>9990031</v>
      </c>
      <c r="BK115" s="113">
        <f>RANK(BJ115,BJ$115:BJ$122,1)</f>
        <v>4</v>
      </c>
    </row>
    <row r="116" spans="3:63" ht="18.75" customHeight="1">
      <c r="C116" s="106"/>
      <c r="D116" s="108"/>
      <c r="E116" s="110"/>
      <c r="F116" s="100"/>
      <c r="G116" s="100"/>
      <c r="H116" s="100"/>
      <c r="I116" s="102"/>
      <c r="J116" s="104"/>
      <c r="K116" s="10" t="s">
        <v>8</v>
      </c>
      <c r="L116" s="11">
        <f>+T116+W116+Z116+AK116</f>
        <v>31</v>
      </c>
      <c r="M116" s="116"/>
      <c r="N116" s="13"/>
      <c r="O116" s="117"/>
      <c r="P116" s="117"/>
      <c r="Q116" s="118"/>
      <c r="R116" s="7">
        <v>1</v>
      </c>
      <c r="S116" s="8" t="s">
        <v>5</v>
      </c>
      <c r="T116" s="9">
        <v>11</v>
      </c>
      <c r="U116" s="7">
        <v>2</v>
      </c>
      <c r="V116" s="8" t="s">
        <v>5</v>
      </c>
      <c r="W116" s="9">
        <v>10</v>
      </c>
      <c r="X116" s="12">
        <v>7</v>
      </c>
      <c r="Y116" s="8" t="s">
        <v>5</v>
      </c>
      <c r="Z116" s="9">
        <v>10</v>
      </c>
      <c r="AT116" s="12"/>
      <c r="AU116" s="8" t="s">
        <v>5</v>
      </c>
      <c r="AV116" s="9"/>
      <c r="AX116" s="22" t="s">
        <v>7</v>
      </c>
      <c r="AY116" s="22" t="s">
        <v>7</v>
      </c>
      <c r="AZ116" s="22" t="s">
        <v>7</v>
      </c>
      <c r="BA116" s="25" t="s">
        <v>13</v>
      </c>
      <c r="BB116" s="22" t="s">
        <v>16</v>
      </c>
      <c r="BC116" s="25" t="s">
        <v>13</v>
      </c>
      <c r="BE116" s="25" t="s">
        <v>13</v>
      </c>
      <c r="BF116" s="22" t="s">
        <v>16</v>
      </c>
      <c r="BG116" s="25" t="s">
        <v>13</v>
      </c>
      <c r="BJ116" s="112"/>
      <c r="BK116" s="114"/>
    </row>
    <row r="117" spans="3:63" ht="18.75" customHeight="1">
      <c r="C117" s="105">
        <v>2</v>
      </c>
      <c r="D117" s="107" t="s">
        <v>82</v>
      </c>
      <c r="E117" s="109">
        <f>IF(O118&gt;Q118,1,0)+IF(U118&gt;W118,1,0)+IF(X118&gt;Z118,1,0)+IF(AA118&gt;AK118,1,0)</f>
        <v>2</v>
      </c>
      <c r="F117" s="99" t="s">
        <v>2</v>
      </c>
      <c r="G117" s="99">
        <f>IF(O118+Q118&gt;0,IF(O118=Q118,1,0),0)+IF(U118+W118&gt;0,IF(U118=W118,1,0),0)+IF(X118+Z118&gt;0,IF(X118=Z118,1,0),0)+IF(AA118+AK118&gt;0,IF(AA118=AK118,1,0),0)</f>
        <v>0</v>
      </c>
      <c r="H117" s="99" t="s">
        <v>2</v>
      </c>
      <c r="I117" s="101">
        <f>IF(O118&lt;Q118,1,0)+IF(U118&lt;W118,1,0)+IF(X118&lt;Z118,1,0)+IF(AA118&lt;AK118,1,0)</f>
        <v>1</v>
      </c>
      <c r="J117" s="103">
        <f>E117*2+G117*1</f>
        <v>4</v>
      </c>
      <c r="K117" s="6" t="s">
        <v>3</v>
      </c>
      <c r="L117" s="5">
        <f>+O118+U118+X118+AA118</f>
        <v>24</v>
      </c>
      <c r="M117" s="115">
        <f>IF((E117+G117+I117)&gt;0,BK117,"")</f>
        <v>2</v>
      </c>
      <c r="N117" s="13"/>
      <c r="O117" s="111" t="str">
        <f>IF(O118+Q118&gt;0,IF(O118&gt;Q118,"○",IF(O118&lt;Q118,"×","△")),"")</f>
        <v>○</v>
      </c>
      <c r="P117" s="99"/>
      <c r="Q117" s="101"/>
      <c r="R117" s="117"/>
      <c r="S117" s="117"/>
      <c r="T117" s="118"/>
      <c r="U117" s="111" t="str">
        <f>IF(U118+W118&gt;0,IF(U118&gt;W118,"○",IF(U118&lt;W118,"×","△")),"")</f>
        <v>×</v>
      </c>
      <c r="V117" s="99"/>
      <c r="W117" s="101"/>
      <c r="X117" s="111" t="str">
        <f>IF(X118+Z118&gt;0,IF(X118&gt;Z118,"○",IF(X118&lt;Z118,"×","△")),"")</f>
        <v>○</v>
      </c>
      <c r="Y117" s="99"/>
      <c r="Z117" s="101"/>
      <c r="AT117" s="111">
        <f>IF(AT118+AV118&gt;0,IF(AT118&gt;AV118,"○",IF(AT118&lt;AV118,"×","△")),"")</f>
      </c>
      <c r="AU117" s="99"/>
      <c r="AV117" s="101"/>
      <c r="AX117" s="21">
        <f>IF(O117="○",1,0)+IF(U117="○",1,0)+IF(X117="○",1,0)</f>
        <v>2</v>
      </c>
      <c r="AY117" s="21">
        <f>IF(O117="△",1,0)+IF(U117="△",1,0)+IF(X117="△",1,0)</f>
        <v>0</v>
      </c>
      <c r="AZ117" s="21">
        <f>IF(O117="×",1,0)+IF(U117="×",1,0)+IF(X117="×",1,0)</f>
        <v>1</v>
      </c>
      <c r="BA117" s="27">
        <f>AX117*2+AY117</f>
        <v>4</v>
      </c>
      <c r="BB117" s="28">
        <f>O118+U118+X118</f>
        <v>24</v>
      </c>
      <c r="BC117" s="27">
        <f>BA117*100+BB117</f>
        <v>424</v>
      </c>
      <c r="BD117" s="28"/>
      <c r="BE117" s="27">
        <f>BC117*10+BD117</f>
        <v>4240</v>
      </c>
      <c r="BF117" s="28">
        <f>Q118+W118+Z118</f>
        <v>16</v>
      </c>
      <c r="BG117" s="27">
        <f>BE117*100-BF117</f>
        <v>423984</v>
      </c>
      <c r="BH117" s="30">
        <f>BK117</f>
        <v>2</v>
      </c>
      <c r="BJ117" s="112">
        <f>10000000-BG117</f>
        <v>9576016</v>
      </c>
      <c r="BK117" s="113">
        <f>RANK(BJ117,BJ$115:BJ$122,1)</f>
        <v>2</v>
      </c>
    </row>
    <row r="118" spans="3:63" ht="18.75" customHeight="1">
      <c r="C118" s="106"/>
      <c r="D118" s="108"/>
      <c r="E118" s="110"/>
      <c r="F118" s="100"/>
      <c r="G118" s="100"/>
      <c r="H118" s="100"/>
      <c r="I118" s="102"/>
      <c r="J118" s="104"/>
      <c r="K118" s="10" t="s">
        <v>8</v>
      </c>
      <c r="L118" s="11">
        <f>+Q118+W118+Z118+AK118</f>
        <v>16</v>
      </c>
      <c r="M118" s="116"/>
      <c r="N118" s="13"/>
      <c r="O118" s="7">
        <f>T116</f>
        <v>11</v>
      </c>
      <c r="P118" s="8" t="s">
        <v>5</v>
      </c>
      <c r="Q118" s="9">
        <f>R116</f>
        <v>1</v>
      </c>
      <c r="R118" s="117"/>
      <c r="S118" s="117"/>
      <c r="T118" s="118"/>
      <c r="U118" s="7">
        <v>4</v>
      </c>
      <c r="V118" s="8" t="s">
        <v>5</v>
      </c>
      <c r="W118" s="9">
        <v>9</v>
      </c>
      <c r="X118" s="12">
        <v>9</v>
      </c>
      <c r="Y118" s="8" t="s">
        <v>5</v>
      </c>
      <c r="Z118" s="9">
        <v>6</v>
      </c>
      <c r="AT118" s="12"/>
      <c r="AU118" s="8" t="s">
        <v>5</v>
      </c>
      <c r="AV118" s="9"/>
      <c r="AX118" s="22" t="s">
        <v>7</v>
      </c>
      <c r="AY118" s="22" t="s">
        <v>7</v>
      </c>
      <c r="AZ118" s="22" t="s">
        <v>7</v>
      </c>
      <c r="BA118" s="25" t="s">
        <v>13</v>
      </c>
      <c r="BB118" s="22" t="s">
        <v>16</v>
      </c>
      <c r="BC118" s="25" t="s">
        <v>13</v>
      </c>
      <c r="BE118" s="25" t="s">
        <v>13</v>
      </c>
      <c r="BF118" s="22" t="s">
        <v>16</v>
      </c>
      <c r="BG118" s="25" t="s">
        <v>13</v>
      </c>
      <c r="BJ118" s="112"/>
      <c r="BK118" s="114"/>
    </row>
    <row r="119" spans="3:63" ht="18.75" customHeight="1">
      <c r="C119" s="105">
        <v>3</v>
      </c>
      <c r="D119" s="107" t="s">
        <v>83</v>
      </c>
      <c r="E119" s="109">
        <f>IF(O120&gt;Q120,1,0)+IF(R120&gt;T120,1,0)+IF(X120&gt;Z120,1,0)+IF(AA120&gt;AK120,1,0)</f>
        <v>2</v>
      </c>
      <c r="F119" s="99" t="s">
        <v>2</v>
      </c>
      <c r="G119" s="99">
        <f>IF(O120+Q120&gt;0,IF(O120=Q120,1,0),0)+IF(R120+T120&gt;0,IF(R120=T120,1,0),0)+IF(X120+Z120&gt;0,IF(X120=Z120,1,0),0)+IF(AA120+AK120&gt;0,IF(AA120=AK120,1,0),0)</f>
        <v>1</v>
      </c>
      <c r="H119" s="99" t="s">
        <v>2</v>
      </c>
      <c r="I119" s="101">
        <f>IF(O120&lt;Q120,1,0)+IF(R120&lt;T120,1,0)+IF(X120&lt;Z120,1,0)+IF(AA120&lt;AK120,1,0)</f>
        <v>0</v>
      </c>
      <c r="J119" s="103">
        <f>E119*2+G119*1</f>
        <v>5</v>
      </c>
      <c r="K119" s="6" t="s">
        <v>3</v>
      </c>
      <c r="L119" s="5">
        <f>+O120+R120+X120+AA120</f>
        <v>26</v>
      </c>
      <c r="M119" s="115">
        <f>IF((E119+G119+I119)&gt;0,BK119,"")</f>
        <v>1</v>
      </c>
      <c r="N119" s="13"/>
      <c r="O119" s="111" t="str">
        <f>IF(O120+Q120&gt;0,IF(O120&gt;Q120,"○",IF(O120&lt;Q120,"×","△")),"")</f>
        <v>○</v>
      </c>
      <c r="P119" s="99"/>
      <c r="Q119" s="101"/>
      <c r="R119" s="111" t="str">
        <f>IF(R120+T120&gt;0,IF(R120&gt;T120,"○",IF(R120&lt;T120,"×","△")),"")</f>
        <v>○</v>
      </c>
      <c r="S119" s="99"/>
      <c r="T119" s="101"/>
      <c r="U119" s="117"/>
      <c r="V119" s="117"/>
      <c r="W119" s="118"/>
      <c r="X119" s="111" t="str">
        <f>IF(X120+Z120&gt;0,IF(X120&gt;Z120,"○",IF(X120&lt;Z120,"×","△")),"")</f>
        <v>△</v>
      </c>
      <c r="Y119" s="99"/>
      <c r="Z119" s="101"/>
      <c r="AT119" s="111">
        <f>IF(AT120+AV120&gt;0,IF(AT120&gt;AV120,"○",IF(AT120&lt;AV120,"×","△")),"")</f>
      </c>
      <c r="AU119" s="99"/>
      <c r="AV119" s="101"/>
      <c r="AX119" s="21">
        <f>IF(O119="○",1,0)+IF(R119="○",1,0)+IF(X119="○",1,0)</f>
        <v>2</v>
      </c>
      <c r="AY119" s="21">
        <f>IF(O119="△",1,0)+IF(R119="△",1,0)+IF(X119="△",1,0)</f>
        <v>1</v>
      </c>
      <c r="AZ119" s="21">
        <f>IF(O119="×",1,0)+IF(R119="×",1,0)+IF(X119="×",1,0)</f>
        <v>0</v>
      </c>
      <c r="BA119" s="27">
        <f>AX119*2+AY119</f>
        <v>5</v>
      </c>
      <c r="BB119" s="28">
        <f>O120+R120+X120</f>
        <v>26</v>
      </c>
      <c r="BC119" s="27">
        <f>BA119*100+BB119</f>
        <v>526</v>
      </c>
      <c r="BD119" s="28"/>
      <c r="BE119" s="27">
        <f>BC119*10+BD119</f>
        <v>5260</v>
      </c>
      <c r="BF119" s="28">
        <f>Q120+T120+Z120</f>
        <v>13</v>
      </c>
      <c r="BG119" s="27">
        <f>BE119*100-BF119</f>
        <v>525987</v>
      </c>
      <c r="BH119" s="30">
        <f>BK119</f>
        <v>1</v>
      </c>
      <c r="BJ119" s="112">
        <f>10000000-BG119</f>
        <v>9474013</v>
      </c>
      <c r="BK119" s="113">
        <f>RANK(BJ119,BJ$115:BJ$122,1)</f>
        <v>1</v>
      </c>
    </row>
    <row r="120" spans="3:63" ht="18.75" customHeight="1">
      <c r="C120" s="106"/>
      <c r="D120" s="108"/>
      <c r="E120" s="110"/>
      <c r="F120" s="100"/>
      <c r="G120" s="100"/>
      <c r="H120" s="100"/>
      <c r="I120" s="102"/>
      <c r="J120" s="104"/>
      <c r="K120" s="10" t="s">
        <v>8</v>
      </c>
      <c r="L120" s="11">
        <f>+Q120+T120+Z120+AK120</f>
        <v>13</v>
      </c>
      <c r="M120" s="116"/>
      <c r="N120" s="13"/>
      <c r="O120" s="7">
        <f>W116</f>
        <v>10</v>
      </c>
      <c r="P120" s="8" t="s">
        <v>5</v>
      </c>
      <c r="Q120" s="9">
        <f>U116</f>
        <v>2</v>
      </c>
      <c r="R120" s="7">
        <f>W118</f>
        <v>9</v>
      </c>
      <c r="S120" s="8" t="s">
        <v>5</v>
      </c>
      <c r="T120" s="9">
        <f>U118</f>
        <v>4</v>
      </c>
      <c r="U120" s="117"/>
      <c r="V120" s="117"/>
      <c r="W120" s="118"/>
      <c r="X120" s="10">
        <v>7</v>
      </c>
      <c r="Y120" s="8" t="s">
        <v>5</v>
      </c>
      <c r="Z120" s="11">
        <v>7</v>
      </c>
      <c r="AT120" s="12"/>
      <c r="AU120" s="8" t="s">
        <v>5</v>
      </c>
      <c r="AV120" s="9"/>
      <c r="AX120" s="22" t="s">
        <v>7</v>
      </c>
      <c r="AY120" s="22" t="s">
        <v>7</v>
      </c>
      <c r="AZ120" s="22" t="s">
        <v>7</v>
      </c>
      <c r="BA120" s="25" t="s">
        <v>13</v>
      </c>
      <c r="BB120" s="22" t="s">
        <v>16</v>
      </c>
      <c r="BC120" s="25" t="s">
        <v>13</v>
      </c>
      <c r="BE120" s="25" t="s">
        <v>13</v>
      </c>
      <c r="BF120" s="22" t="s">
        <v>16</v>
      </c>
      <c r="BG120" s="25" t="s">
        <v>13</v>
      </c>
      <c r="BJ120" s="112"/>
      <c r="BK120" s="114"/>
    </row>
    <row r="121" spans="3:63" ht="18.75" customHeight="1">
      <c r="C121" s="105">
        <v>4</v>
      </c>
      <c r="D121" s="107" t="s">
        <v>84</v>
      </c>
      <c r="E121" s="109">
        <f>IF(O122&gt;Q122,1,0)+IF(R122&gt;T122,1,0)+IF(U122&gt;W122,1,0)+IF(AA122&gt;AK122,1,0)</f>
        <v>1</v>
      </c>
      <c r="F121" s="99" t="s">
        <v>2</v>
      </c>
      <c r="G121" s="99">
        <f>IF(O122+Q122&gt;0,IF(O122=Q122,1,0),0)+IF(R122+T122&gt;0,IF(R122=T122,1,0),0)+IF(U122+W122&gt;0,IF(U122=W122,1,0),0)+IF(AA122+AK122&gt;0,IF(AA122=AK122,1,0),0)</f>
        <v>1</v>
      </c>
      <c r="H121" s="99" t="s">
        <v>2</v>
      </c>
      <c r="I121" s="101">
        <f>IF(O122&lt;Q122,1,0)+IF(R122&lt;T122,1,0)+IF(U122&lt;W122,1,0)+IF(AA122&lt;AK122,1,0)</f>
        <v>1</v>
      </c>
      <c r="J121" s="103">
        <f>E121*2+G121*1</f>
        <v>3</v>
      </c>
      <c r="K121" s="6" t="s">
        <v>3</v>
      </c>
      <c r="L121" s="5">
        <f>+O122+R122+U122+AA122</f>
        <v>23</v>
      </c>
      <c r="M121" s="115">
        <f>IF((E121+G121+I121)&gt;0,BK121,"")</f>
        <v>3</v>
      </c>
      <c r="N121" s="13"/>
      <c r="O121" s="111" t="str">
        <f>IF(O122+Q122&gt;0,IF(O122&gt;Q122,"○",IF(O122&lt;Q122,"×","△")),"")</f>
        <v>○</v>
      </c>
      <c r="P121" s="99"/>
      <c r="Q121" s="101"/>
      <c r="R121" s="111" t="str">
        <f>IF(R122+T122&gt;0,IF(R122&gt;T122,"○",IF(R122&lt;T122,"×","△")),"")</f>
        <v>×</v>
      </c>
      <c r="S121" s="99"/>
      <c r="T121" s="101"/>
      <c r="U121" s="111" t="str">
        <f>IF(U122+W122&gt;0,IF(U122&gt;W122,"○",IF(U122&lt;W122,"×","△")),"")</f>
        <v>△</v>
      </c>
      <c r="V121" s="99"/>
      <c r="W121" s="101"/>
      <c r="X121" s="117"/>
      <c r="Y121" s="117"/>
      <c r="Z121" s="118"/>
      <c r="AT121" s="111">
        <f>IF(AT122+AV122&gt;0,IF(AT122&gt;AV122,"○",IF(AT122&lt;AV122,"×","△")),"")</f>
      </c>
      <c r="AU121" s="99"/>
      <c r="AV121" s="101"/>
      <c r="AX121" s="21">
        <f>IF(O121="○",1,0)+IF(R121="○",1,0)+IF(U121="○",1,0)</f>
        <v>1</v>
      </c>
      <c r="AY121" s="21">
        <f>IF(O121="△",1,0)+IF(R121="△",1,0)+IF(U121="△",1,0)</f>
        <v>1</v>
      </c>
      <c r="AZ121" s="21">
        <f>IF(O121="×",1,0)+IF(R121="×",1,0)+IF(U121="×",1,0)</f>
        <v>1</v>
      </c>
      <c r="BA121" s="27">
        <f>AX121*2+AY121</f>
        <v>3</v>
      </c>
      <c r="BB121" s="28">
        <f>O122+R122+U122</f>
        <v>23</v>
      </c>
      <c r="BC121" s="27">
        <f>BA121*100+BB121</f>
        <v>323</v>
      </c>
      <c r="BD121" s="28"/>
      <c r="BE121" s="27">
        <f>BC121*10+BD121</f>
        <v>3230</v>
      </c>
      <c r="BF121" s="28">
        <f>Q122+T122+W122</f>
        <v>23</v>
      </c>
      <c r="BG121" s="27">
        <f>BE121*100-BF121</f>
        <v>322977</v>
      </c>
      <c r="BH121" s="30">
        <f>BK121</f>
        <v>3</v>
      </c>
      <c r="BJ121" s="112">
        <f>10000000-BG121</f>
        <v>9677023</v>
      </c>
      <c r="BK121" s="113">
        <f>RANK(BJ121,BJ$115:BJ$122,1)</f>
        <v>3</v>
      </c>
    </row>
    <row r="122" spans="3:63" ht="18.75" customHeight="1">
      <c r="C122" s="106"/>
      <c r="D122" s="108"/>
      <c r="E122" s="110"/>
      <c r="F122" s="100"/>
      <c r="G122" s="100"/>
      <c r="H122" s="100"/>
      <c r="I122" s="102"/>
      <c r="J122" s="104"/>
      <c r="K122" s="10" t="s">
        <v>8</v>
      </c>
      <c r="L122" s="11">
        <f>+Q122+T122+W122+AK122</f>
        <v>23</v>
      </c>
      <c r="M122" s="116"/>
      <c r="N122" s="13"/>
      <c r="O122" s="7">
        <f>+Z116</f>
        <v>10</v>
      </c>
      <c r="P122" s="8" t="s">
        <v>5</v>
      </c>
      <c r="Q122" s="9">
        <f>+X116</f>
        <v>7</v>
      </c>
      <c r="R122" s="7">
        <f>+Z118</f>
        <v>6</v>
      </c>
      <c r="S122" s="8" t="s">
        <v>5</v>
      </c>
      <c r="T122" s="9">
        <f>+X118</f>
        <v>9</v>
      </c>
      <c r="U122" s="7">
        <f>+Z120</f>
        <v>7</v>
      </c>
      <c r="V122" s="8" t="s">
        <v>5</v>
      </c>
      <c r="W122" s="9">
        <f>+X120</f>
        <v>7</v>
      </c>
      <c r="X122" s="117"/>
      <c r="Y122" s="117"/>
      <c r="Z122" s="118"/>
      <c r="AT122" s="12"/>
      <c r="AU122" s="8" t="s">
        <v>5</v>
      </c>
      <c r="AV122" s="9"/>
      <c r="AX122" s="22" t="s">
        <v>7</v>
      </c>
      <c r="AY122" s="22" t="s">
        <v>7</v>
      </c>
      <c r="AZ122" s="22" t="s">
        <v>7</v>
      </c>
      <c r="BA122" s="25" t="s">
        <v>13</v>
      </c>
      <c r="BB122" s="22" t="s">
        <v>16</v>
      </c>
      <c r="BC122" s="25" t="s">
        <v>13</v>
      </c>
      <c r="BE122" s="25" t="s">
        <v>13</v>
      </c>
      <c r="BF122" s="22" t="s">
        <v>16</v>
      </c>
      <c r="BG122" s="25" t="s">
        <v>13</v>
      </c>
      <c r="BJ122" s="112"/>
      <c r="BK122" s="114"/>
    </row>
  </sheetData>
  <mergeCells count="856">
    <mergeCell ref="AT121:AV121"/>
    <mergeCell ref="BJ121:BJ122"/>
    <mergeCell ref="BK121:BK122"/>
    <mergeCell ref="C94:D94"/>
    <mergeCell ref="C104:D104"/>
    <mergeCell ref="C114:D114"/>
    <mergeCell ref="O121:Q121"/>
    <mergeCell ref="R121:T121"/>
    <mergeCell ref="U121:W121"/>
    <mergeCell ref="X121:Z122"/>
    <mergeCell ref="BK119:BK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M121:M122"/>
    <mergeCell ref="U119:W120"/>
    <mergeCell ref="X119:Z119"/>
    <mergeCell ref="AT119:AV119"/>
    <mergeCell ref="BJ119:BJ120"/>
    <mergeCell ref="J119:J120"/>
    <mergeCell ref="M119:M120"/>
    <mergeCell ref="O119:Q119"/>
    <mergeCell ref="R119:T119"/>
    <mergeCell ref="AT117:AV117"/>
    <mergeCell ref="BJ117:BJ118"/>
    <mergeCell ref="BK117:BK118"/>
    <mergeCell ref="C119:C120"/>
    <mergeCell ref="D119:D120"/>
    <mergeCell ref="E119:E120"/>
    <mergeCell ref="F119:F120"/>
    <mergeCell ref="G119:G120"/>
    <mergeCell ref="H119:H120"/>
    <mergeCell ref="I119:I120"/>
    <mergeCell ref="O117:Q117"/>
    <mergeCell ref="R117:T118"/>
    <mergeCell ref="U117:W117"/>
    <mergeCell ref="X117:Z117"/>
    <mergeCell ref="BK115:BK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M117:M118"/>
    <mergeCell ref="U115:W115"/>
    <mergeCell ref="X115:Z115"/>
    <mergeCell ref="AT115:AV115"/>
    <mergeCell ref="BJ115:BJ116"/>
    <mergeCell ref="J115:J116"/>
    <mergeCell ref="M115:M116"/>
    <mergeCell ref="O115:Q116"/>
    <mergeCell ref="R115:T115"/>
    <mergeCell ref="R114:T114"/>
    <mergeCell ref="U114:W114"/>
    <mergeCell ref="X114:Z114"/>
    <mergeCell ref="C115:C116"/>
    <mergeCell ref="D115:D116"/>
    <mergeCell ref="E115:E116"/>
    <mergeCell ref="F115:F116"/>
    <mergeCell ref="G115:G116"/>
    <mergeCell ref="H115:H116"/>
    <mergeCell ref="I115:I116"/>
    <mergeCell ref="C84:D84"/>
    <mergeCell ref="E114:I114"/>
    <mergeCell ref="K114:L114"/>
    <mergeCell ref="O114:Q114"/>
    <mergeCell ref="M111:M112"/>
    <mergeCell ref="O111:Q111"/>
    <mergeCell ref="C111:C112"/>
    <mergeCell ref="D111:D112"/>
    <mergeCell ref="E111:E112"/>
    <mergeCell ref="F111:F112"/>
    <mergeCell ref="X111:Z112"/>
    <mergeCell ref="AT111:AV111"/>
    <mergeCell ref="BJ111:BJ112"/>
    <mergeCell ref="BK111:BK112"/>
    <mergeCell ref="R111:T111"/>
    <mergeCell ref="U111:W111"/>
    <mergeCell ref="G111:G112"/>
    <mergeCell ref="H111:H112"/>
    <mergeCell ref="I111:I112"/>
    <mergeCell ref="J111:J112"/>
    <mergeCell ref="X109:Z109"/>
    <mergeCell ref="AT109:AV109"/>
    <mergeCell ref="BJ109:BJ110"/>
    <mergeCell ref="BK109:BK110"/>
    <mergeCell ref="M109:M110"/>
    <mergeCell ref="O109:Q109"/>
    <mergeCell ref="R109:T109"/>
    <mergeCell ref="U109:W110"/>
    <mergeCell ref="G109:G110"/>
    <mergeCell ref="H109:H110"/>
    <mergeCell ref="I109:I110"/>
    <mergeCell ref="J109:J110"/>
    <mergeCell ref="C109:C110"/>
    <mergeCell ref="D109:D110"/>
    <mergeCell ref="E109:E110"/>
    <mergeCell ref="F109:F110"/>
    <mergeCell ref="X107:Z107"/>
    <mergeCell ref="AT107:AV107"/>
    <mergeCell ref="BJ107:BJ108"/>
    <mergeCell ref="BK107:BK108"/>
    <mergeCell ref="M107:M108"/>
    <mergeCell ref="O107:Q107"/>
    <mergeCell ref="R107:T108"/>
    <mergeCell ref="U107:W107"/>
    <mergeCell ref="G107:G108"/>
    <mergeCell ref="H107:H108"/>
    <mergeCell ref="I107:I108"/>
    <mergeCell ref="J107:J108"/>
    <mergeCell ref="C107:C108"/>
    <mergeCell ref="D107:D108"/>
    <mergeCell ref="E107:E108"/>
    <mergeCell ref="F107:F108"/>
    <mergeCell ref="X105:Z105"/>
    <mergeCell ref="AT105:AV105"/>
    <mergeCell ref="BJ105:BJ106"/>
    <mergeCell ref="BK105:BK106"/>
    <mergeCell ref="M105:M106"/>
    <mergeCell ref="O105:Q106"/>
    <mergeCell ref="R105:T105"/>
    <mergeCell ref="U105:W105"/>
    <mergeCell ref="U104:W104"/>
    <mergeCell ref="X104:Z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E104:I104"/>
    <mergeCell ref="K104:L104"/>
    <mergeCell ref="O104:Q104"/>
    <mergeCell ref="R104:T104"/>
    <mergeCell ref="X101:Z102"/>
    <mergeCell ref="AT101:AV101"/>
    <mergeCell ref="BJ101:BJ102"/>
    <mergeCell ref="BK101:BK102"/>
    <mergeCell ref="M101:M102"/>
    <mergeCell ref="O101:Q101"/>
    <mergeCell ref="R101:T101"/>
    <mergeCell ref="U101:W101"/>
    <mergeCell ref="G101:G102"/>
    <mergeCell ref="H101:H102"/>
    <mergeCell ref="I101:I102"/>
    <mergeCell ref="J101:J102"/>
    <mergeCell ref="C101:C102"/>
    <mergeCell ref="D101:D102"/>
    <mergeCell ref="E101:E102"/>
    <mergeCell ref="F101:F102"/>
    <mergeCell ref="X99:Z99"/>
    <mergeCell ref="AT99:AV99"/>
    <mergeCell ref="BJ99:BJ100"/>
    <mergeCell ref="BK99:BK100"/>
    <mergeCell ref="M99:M100"/>
    <mergeCell ref="O99:Q99"/>
    <mergeCell ref="R99:T99"/>
    <mergeCell ref="U99:W100"/>
    <mergeCell ref="G99:G100"/>
    <mergeCell ref="H99:H100"/>
    <mergeCell ref="I99:I100"/>
    <mergeCell ref="J99:J100"/>
    <mergeCell ref="C99:C100"/>
    <mergeCell ref="D99:D100"/>
    <mergeCell ref="E99:E100"/>
    <mergeCell ref="F99:F100"/>
    <mergeCell ref="X97:Z97"/>
    <mergeCell ref="AT97:AV97"/>
    <mergeCell ref="BJ97:BJ98"/>
    <mergeCell ref="BK97:BK98"/>
    <mergeCell ref="M97:M98"/>
    <mergeCell ref="O97:Q97"/>
    <mergeCell ref="R97:T98"/>
    <mergeCell ref="U97:W97"/>
    <mergeCell ref="G97:G98"/>
    <mergeCell ref="H97:H98"/>
    <mergeCell ref="I97:I98"/>
    <mergeCell ref="J97:J98"/>
    <mergeCell ref="C97:C98"/>
    <mergeCell ref="D97:D98"/>
    <mergeCell ref="E97:E98"/>
    <mergeCell ref="F97:F98"/>
    <mergeCell ref="X95:Z95"/>
    <mergeCell ref="AT95:AV95"/>
    <mergeCell ref="BJ95:BJ96"/>
    <mergeCell ref="BK95:BK96"/>
    <mergeCell ref="M95:M96"/>
    <mergeCell ref="O95:Q96"/>
    <mergeCell ref="R95:T95"/>
    <mergeCell ref="U95:W95"/>
    <mergeCell ref="U94:W94"/>
    <mergeCell ref="X94:Z94"/>
    <mergeCell ref="C95:C96"/>
    <mergeCell ref="D95:D96"/>
    <mergeCell ref="E95:E96"/>
    <mergeCell ref="F95:F96"/>
    <mergeCell ref="G95:G96"/>
    <mergeCell ref="H95:H96"/>
    <mergeCell ref="I95:I96"/>
    <mergeCell ref="J95:J96"/>
    <mergeCell ref="E94:I94"/>
    <mergeCell ref="K94:L94"/>
    <mergeCell ref="O94:Q94"/>
    <mergeCell ref="R94:T94"/>
    <mergeCell ref="X91:Z92"/>
    <mergeCell ref="AT91:AV91"/>
    <mergeCell ref="BJ91:BJ92"/>
    <mergeCell ref="BK91:BK92"/>
    <mergeCell ref="M91:M92"/>
    <mergeCell ref="O91:Q91"/>
    <mergeCell ref="R91:T91"/>
    <mergeCell ref="U91:W91"/>
    <mergeCell ref="G91:G92"/>
    <mergeCell ref="H91:H92"/>
    <mergeCell ref="I91:I92"/>
    <mergeCell ref="J91:J92"/>
    <mergeCell ref="C91:C92"/>
    <mergeCell ref="D91:D92"/>
    <mergeCell ref="E91:E92"/>
    <mergeCell ref="F91:F92"/>
    <mergeCell ref="X89:Z89"/>
    <mergeCell ref="AT89:AV89"/>
    <mergeCell ref="BJ89:BJ90"/>
    <mergeCell ref="BK89:BK90"/>
    <mergeCell ref="M89:M90"/>
    <mergeCell ref="O89:Q89"/>
    <mergeCell ref="R89:T89"/>
    <mergeCell ref="U89:W90"/>
    <mergeCell ref="G89:G90"/>
    <mergeCell ref="H89:H90"/>
    <mergeCell ref="I89:I90"/>
    <mergeCell ref="J89:J90"/>
    <mergeCell ref="C89:C90"/>
    <mergeCell ref="D89:D90"/>
    <mergeCell ref="E89:E90"/>
    <mergeCell ref="F89:F90"/>
    <mergeCell ref="X87:Z87"/>
    <mergeCell ref="AT87:AV87"/>
    <mergeCell ref="BJ87:BJ88"/>
    <mergeCell ref="BK87:BK88"/>
    <mergeCell ref="M87:M88"/>
    <mergeCell ref="O87:Q87"/>
    <mergeCell ref="R87:T88"/>
    <mergeCell ref="U87:W87"/>
    <mergeCell ref="G87:G88"/>
    <mergeCell ref="H87:H88"/>
    <mergeCell ref="I87:I88"/>
    <mergeCell ref="J87:J88"/>
    <mergeCell ref="C87:C88"/>
    <mergeCell ref="D87:D88"/>
    <mergeCell ref="E87:E88"/>
    <mergeCell ref="F87:F88"/>
    <mergeCell ref="X85:Z85"/>
    <mergeCell ref="AT85:AV85"/>
    <mergeCell ref="BJ85:BJ86"/>
    <mergeCell ref="BK85:BK86"/>
    <mergeCell ref="M85:M86"/>
    <mergeCell ref="O85:Q86"/>
    <mergeCell ref="R85:T85"/>
    <mergeCell ref="U85:W85"/>
    <mergeCell ref="U84:W84"/>
    <mergeCell ref="X84:Z84"/>
    <mergeCell ref="C85:C86"/>
    <mergeCell ref="D85:D86"/>
    <mergeCell ref="E85:E86"/>
    <mergeCell ref="F85:F86"/>
    <mergeCell ref="G85:G86"/>
    <mergeCell ref="H85:H86"/>
    <mergeCell ref="I85:I86"/>
    <mergeCell ref="J85:J86"/>
    <mergeCell ref="E84:I84"/>
    <mergeCell ref="K84:L84"/>
    <mergeCell ref="O84:Q84"/>
    <mergeCell ref="R84:T84"/>
    <mergeCell ref="X81:Z82"/>
    <mergeCell ref="AT81:AV81"/>
    <mergeCell ref="BJ81:BJ82"/>
    <mergeCell ref="BK81:BK82"/>
    <mergeCell ref="M81:M82"/>
    <mergeCell ref="O81:Q81"/>
    <mergeCell ref="R81:T81"/>
    <mergeCell ref="U81:W81"/>
    <mergeCell ref="G81:G82"/>
    <mergeCell ref="H81:H82"/>
    <mergeCell ref="I81:I82"/>
    <mergeCell ref="J81:J82"/>
    <mergeCell ref="C81:C82"/>
    <mergeCell ref="D81:D82"/>
    <mergeCell ref="E81:E82"/>
    <mergeCell ref="F81:F82"/>
    <mergeCell ref="X79:Z79"/>
    <mergeCell ref="AT79:AV79"/>
    <mergeCell ref="BJ79:BJ80"/>
    <mergeCell ref="BK79:BK80"/>
    <mergeCell ref="M79:M80"/>
    <mergeCell ref="O79:Q79"/>
    <mergeCell ref="R79:T79"/>
    <mergeCell ref="U79:W80"/>
    <mergeCell ref="G79:G80"/>
    <mergeCell ref="H79:H80"/>
    <mergeCell ref="I79:I80"/>
    <mergeCell ref="J79:J80"/>
    <mergeCell ref="C79:C80"/>
    <mergeCell ref="D79:D80"/>
    <mergeCell ref="E79:E80"/>
    <mergeCell ref="F79:F80"/>
    <mergeCell ref="X77:Z77"/>
    <mergeCell ref="AT77:AV77"/>
    <mergeCell ref="BJ77:BJ78"/>
    <mergeCell ref="BK77:BK78"/>
    <mergeCell ref="M77:M78"/>
    <mergeCell ref="O77:Q77"/>
    <mergeCell ref="R77:T78"/>
    <mergeCell ref="U77:W77"/>
    <mergeCell ref="G77:G78"/>
    <mergeCell ref="H77:H78"/>
    <mergeCell ref="I77:I78"/>
    <mergeCell ref="J77:J78"/>
    <mergeCell ref="C77:C78"/>
    <mergeCell ref="D77:D78"/>
    <mergeCell ref="E77:E78"/>
    <mergeCell ref="F77:F78"/>
    <mergeCell ref="X75:Z75"/>
    <mergeCell ref="AT75:AV75"/>
    <mergeCell ref="BJ75:BJ76"/>
    <mergeCell ref="BK75:BK76"/>
    <mergeCell ref="M75:M76"/>
    <mergeCell ref="O75:Q76"/>
    <mergeCell ref="R75:T75"/>
    <mergeCell ref="U75:W75"/>
    <mergeCell ref="G75:G76"/>
    <mergeCell ref="H75:H76"/>
    <mergeCell ref="I75:I76"/>
    <mergeCell ref="J75:J76"/>
    <mergeCell ref="C75:C76"/>
    <mergeCell ref="D75:D76"/>
    <mergeCell ref="E75:E76"/>
    <mergeCell ref="F75:F76"/>
    <mergeCell ref="O74:Q74"/>
    <mergeCell ref="R74:T74"/>
    <mergeCell ref="U74:W74"/>
    <mergeCell ref="X74:Z74"/>
    <mergeCell ref="C34:D34"/>
    <mergeCell ref="C44:D44"/>
    <mergeCell ref="E74:I74"/>
    <mergeCell ref="K74:L74"/>
    <mergeCell ref="C54:D54"/>
    <mergeCell ref="C64:D64"/>
    <mergeCell ref="C74:D74"/>
    <mergeCell ref="G71:G72"/>
    <mergeCell ref="H71:H72"/>
    <mergeCell ref="I71:I72"/>
    <mergeCell ref="X71:Z72"/>
    <mergeCell ref="AT71:AV71"/>
    <mergeCell ref="BJ71:BJ72"/>
    <mergeCell ref="BK71:BK72"/>
    <mergeCell ref="M71:M72"/>
    <mergeCell ref="O71:Q71"/>
    <mergeCell ref="R71:T71"/>
    <mergeCell ref="U71:W71"/>
    <mergeCell ref="J71:J72"/>
    <mergeCell ref="C71:C72"/>
    <mergeCell ref="D71:D72"/>
    <mergeCell ref="E71:E72"/>
    <mergeCell ref="F71:F72"/>
    <mergeCell ref="X69:Z69"/>
    <mergeCell ref="AT69:AV69"/>
    <mergeCell ref="BJ69:BJ70"/>
    <mergeCell ref="BK69:BK70"/>
    <mergeCell ref="M69:M70"/>
    <mergeCell ref="O69:Q69"/>
    <mergeCell ref="R69:T69"/>
    <mergeCell ref="U69:W70"/>
    <mergeCell ref="G69:G70"/>
    <mergeCell ref="H69:H70"/>
    <mergeCell ref="I69:I70"/>
    <mergeCell ref="J69:J70"/>
    <mergeCell ref="C69:C70"/>
    <mergeCell ref="D69:D70"/>
    <mergeCell ref="E69:E70"/>
    <mergeCell ref="F69:F70"/>
    <mergeCell ref="X67:Z67"/>
    <mergeCell ref="AT67:AV67"/>
    <mergeCell ref="BJ67:BJ68"/>
    <mergeCell ref="BK67:BK68"/>
    <mergeCell ref="M67:M68"/>
    <mergeCell ref="O67:Q67"/>
    <mergeCell ref="R67:T68"/>
    <mergeCell ref="U67:W67"/>
    <mergeCell ref="G67:G68"/>
    <mergeCell ref="H67:H68"/>
    <mergeCell ref="I67:I68"/>
    <mergeCell ref="J67:J68"/>
    <mergeCell ref="C67:C68"/>
    <mergeCell ref="D67:D68"/>
    <mergeCell ref="E67:E68"/>
    <mergeCell ref="F67:F68"/>
    <mergeCell ref="X65:Z65"/>
    <mergeCell ref="AT65:AV65"/>
    <mergeCell ref="BJ65:BJ66"/>
    <mergeCell ref="BK65:BK66"/>
    <mergeCell ref="M65:M66"/>
    <mergeCell ref="O65:Q66"/>
    <mergeCell ref="R65:T65"/>
    <mergeCell ref="U65:W65"/>
    <mergeCell ref="U64:W64"/>
    <mergeCell ref="X64:Z64"/>
    <mergeCell ref="C65:C66"/>
    <mergeCell ref="D65:D66"/>
    <mergeCell ref="E65:E66"/>
    <mergeCell ref="F65:F66"/>
    <mergeCell ref="G65:G66"/>
    <mergeCell ref="H65:H66"/>
    <mergeCell ref="I65:I66"/>
    <mergeCell ref="J65:J66"/>
    <mergeCell ref="E64:I64"/>
    <mergeCell ref="K64:L64"/>
    <mergeCell ref="O64:Q64"/>
    <mergeCell ref="R64:T64"/>
    <mergeCell ref="X61:Z62"/>
    <mergeCell ref="AT61:AV61"/>
    <mergeCell ref="BJ61:BJ62"/>
    <mergeCell ref="BK61:BK62"/>
    <mergeCell ref="M61:M62"/>
    <mergeCell ref="O61:Q61"/>
    <mergeCell ref="R61:T61"/>
    <mergeCell ref="U61:W61"/>
    <mergeCell ref="G61:G62"/>
    <mergeCell ref="H61:H62"/>
    <mergeCell ref="I61:I62"/>
    <mergeCell ref="J61:J62"/>
    <mergeCell ref="C61:C62"/>
    <mergeCell ref="D61:D62"/>
    <mergeCell ref="E61:E62"/>
    <mergeCell ref="F61:F62"/>
    <mergeCell ref="X59:Z59"/>
    <mergeCell ref="AT59:AV59"/>
    <mergeCell ref="BJ59:BJ60"/>
    <mergeCell ref="BK59:BK60"/>
    <mergeCell ref="M59:M60"/>
    <mergeCell ref="O59:Q59"/>
    <mergeCell ref="R59:T59"/>
    <mergeCell ref="U59:W60"/>
    <mergeCell ref="G59:G60"/>
    <mergeCell ref="H59:H60"/>
    <mergeCell ref="I59:I60"/>
    <mergeCell ref="J59:J60"/>
    <mergeCell ref="C59:C60"/>
    <mergeCell ref="D59:D60"/>
    <mergeCell ref="E59:E60"/>
    <mergeCell ref="F59:F60"/>
    <mergeCell ref="X57:Z57"/>
    <mergeCell ref="AT57:AV57"/>
    <mergeCell ref="BJ57:BJ58"/>
    <mergeCell ref="BK57:BK58"/>
    <mergeCell ref="M57:M58"/>
    <mergeCell ref="O57:Q57"/>
    <mergeCell ref="R57:T58"/>
    <mergeCell ref="U57:W57"/>
    <mergeCell ref="R24:T24"/>
    <mergeCell ref="U24:W24"/>
    <mergeCell ref="C14:D14"/>
    <mergeCell ref="C24:D24"/>
    <mergeCell ref="U14:W14"/>
    <mergeCell ref="F15:F16"/>
    <mergeCell ref="G15:G16"/>
    <mergeCell ref="H15:H16"/>
    <mergeCell ref="I15:I16"/>
    <mergeCell ref="C19:C20"/>
    <mergeCell ref="E24:I24"/>
    <mergeCell ref="K24:L24"/>
    <mergeCell ref="O24:Q24"/>
    <mergeCell ref="C9:C10"/>
    <mergeCell ref="D9:D10"/>
    <mergeCell ref="E9:E10"/>
    <mergeCell ref="F9:F10"/>
    <mergeCell ref="H9:H10"/>
    <mergeCell ref="J9:J10"/>
    <mergeCell ref="X9:Z9"/>
    <mergeCell ref="G9:G10"/>
    <mergeCell ref="X11:Z12"/>
    <mergeCell ref="C4:D4"/>
    <mergeCell ref="X14:Z14"/>
    <mergeCell ref="E14:I14"/>
    <mergeCell ref="K14:L14"/>
    <mergeCell ref="O14:Q14"/>
    <mergeCell ref="R14:T14"/>
    <mergeCell ref="X24:Z24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O25:Q26"/>
    <mergeCell ref="R25:T25"/>
    <mergeCell ref="U25:W25"/>
    <mergeCell ref="X25:Z25"/>
    <mergeCell ref="AT25:AV25"/>
    <mergeCell ref="BJ25:BJ26"/>
    <mergeCell ref="BK25:BK26"/>
    <mergeCell ref="C27:C28"/>
    <mergeCell ref="D27:D28"/>
    <mergeCell ref="E27:E28"/>
    <mergeCell ref="F27:F28"/>
    <mergeCell ref="G27:G28"/>
    <mergeCell ref="H27:H28"/>
    <mergeCell ref="I27:I28"/>
    <mergeCell ref="J27:J28"/>
    <mergeCell ref="M27:M28"/>
    <mergeCell ref="O27:Q27"/>
    <mergeCell ref="R27:T28"/>
    <mergeCell ref="X17:Z17"/>
    <mergeCell ref="C17:C18"/>
    <mergeCell ref="D17:D18"/>
    <mergeCell ref="E17:E18"/>
    <mergeCell ref="J17:J18"/>
    <mergeCell ref="M17:M18"/>
    <mergeCell ref="O17:Q17"/>
    <mergeCell ref="R17:T18"/>
    <mergeCell ref="H17:H18"/>
    <mergeCell ref="I17:I18"/>
    <mergeCell ref="M9:M10"/>
    <mergeCell ref="U4:W4"/>
    <mergeCell ref="M7:M8"/>
    <mergeCell ref="O7:Q7"/>
    <mergeCell ref="U7:W7"/>
    <mergeCell ref="R7:T8"/>
    <mergeCell ref="R9:T9"/>
    <mergeCell ref="U9:W10"/>
    <mergeCell ref="I9:I10"/>
    <mergeCell ref="O9:Q9"/>
    <mergeCell ref="X27:Z27"/>
    <mergeCell ref="O29:Q29"/>
    <mergeCell ref="R29:T29"/>
    <mergeCell ref="X15:Z15"/>
    <mergeCell ref="O11:Q11"/>
    <mergeCell ref="U17:W17"/>
    <mergeCell ref="M11:M12"/>
    <mergeCell ref="R11:T11"/>
    <mergeCell ref="X4:Z4"/>
    <mergeCell ref="O5:Q6"/>
    <mergeCell ref="U5:W5"/>
    <mergeCell ref="O4:Q4"/>
    <mergeCell ref="R4:T4"/>
    <mergeCell ref="X7:Z7"/>
    <mergeCell ref="E4:I4"/>
    <mergeCell ref="K4:L4"/>
    <mergeCell ref="AT27:AV27"/>
    <mergeCell ref="R5:T5"/>
    <mergeCell ref="X5:Z5"/>
    <mergeCell ref="G7:G8"/>
    <mergeCell ref="H7:H8"/>
    <mergeCell ref="I7:I8"/>
    <mergeCell ref="J7:J8"/>
    <mergeCell ref="C29:C30"/>
    <mergeCell ref="D29:D30"/>
    <mergeCell ref="E29:E30"/>
    <mergeCell ref="F29:F30"/>
    <mergeCell ref="H29:H30"/>
    <mergeCell ref="BJ27:BJ28"/>
    <mergeCell ref="BK27:BK28"/>
    <mergeCell ref="I29:I30"/>
    <mergeCell ref="J29:J30"/>
    <mergeCell ref="M29:M30"/>
    <mergeCell ref="U29:W30"/>
    <mergeCell ref="X29:Z29"/>
    <mergeCell ref="AT29:AV29"/>
    <mergeCell ref="U27:W27"/>
    <mergeCell ref="BK29:BK30"/>
    <mergeCell ref="C31:C32"/>
    <mergeCell ref="D31:D32"/>
    <mergeCell ref="E31:E32"/>
    <mergeCell ref="F31:F32"/>
    <mergeCell ref="G31:G32"/>
    <mergeCell ref="H31:H32"/>
    <mergeCell ref="I31:I32"/>
    <mergeCell ref="J31:J32"/>
    <mergeCell ref="G29:G30"/>
    <mergeCell ref="M31:M32"/>
    <mergeCell ref="O31:Q31"/>
    <mergeCell ref="R31:T31"/>
    <mergeCell ref="U31:W31"/>
    <mergeCell ref="U34:W34"/>
    <mergeCell ref="X34:Z34"/>
    <mergeCell ref="D2:M2"/>
    <mergeCell ref="X31:Z32"/>
    <mergeCell ref="O2:X2"/>
    <mergeCell ref="G5:G6"/>
    <mergeCell ref="H5:H6"/>
    <mergeCell ref="I5:I6"/>
    <mergeCell ref="J5:J6"/>
    <mergeCell ref="M5:M6"/>
    <mergeCell ref="E34:I34"/>
    <mergeCell ref="K34:L34"/>
    <mergeCell ref="O34:Q34"/>
    <mergeCell ref="R34:T34"/>
    <mergeCell ref="C35:C36"/>
    <mergeCell ref="D35:D36"/>
    <mergeCell ref="E35:E36"/>
    <mergeCell ref="F35:F36"/>
    <mergeCell ref="G35:G36"/>
    <mergeCell ref="H35:H36"/>
    <mergeCell ref="I35:I36"/>
    <mergeCell ref="J35:J36"/>
    <mergeCell ref="M35:M36"/>
    <mergeCell ref="O35:Q36"/>
    <mergeCell ref="R35:T35"/>
    <mergeCell ref="U35:W35"/>
    <mergeCell ref="X35:Z35"/>
    <mergeCell ref="AT35:AV35"/>
    <mergeCell ref="BJ35:BJ36"/>
    <mergeCell ref="BK35:BK36"/>
    <mergeCell ref="C37:C38"/>
    <mergeCell ref="D37:D38"/>
    <mergeCell ref="E37:E38"/>
    <mergeCell ref="F37:F38"/>
    <mergeCell ref="G37:G38"/>
    <mergeCell ref="H37:H38"/>
    <mergeCell ref="I37:I38"/>
    <mergeCell ref="J37:J38"/>
    <mergeCell ref="M37:M38"/>
    <mergeCell ref="O37:Q37"/>
    <mergeCell ref="R37:T38"/>
    <mergeCell ref="U37:W37"/>
    <mergeCell ref="X37:Z37"/>
    <mergeCell ref="AT37:AV37"/>
    <mergeCell ref="BJ37:BJ38"/>
    <mergeCell ref="BK37:BK38"/>
    <mergeCell ref="C39:C40"/>
    <mergeCell ref="D39:D40"/>
    <mergeCell ref="E39:E40"/>
    <mergeCell ref="F39:F40"/>
    <mergeCell ref="G39:G40"/>
    <mergeCell ref="H39:H40"/>
    <mergeCell ref="I39:I40"/>
    <mergeCell ref="J39:J40"/>
    <mergeCell ref="M39:M40"/>
    <mergeCell ref="O39:Q39"/>
    <mergeCell ref="R39:T39"/>
    <mergeCell ref="U39:W40"/>
    <mergeCell ref="X39:Z39"/>
    <mergeCell ref="AT39:AV39"/>
    <mergeCell ref="BJ39:BJ40"/>
    <mergeCell ref="BK39:BK40"/>
    <mergeCell ref="C41:C42"/>
    <mergeCell ref="D41:D42"/>
    <mergeCell ref="E41:E42"/>
    <mergeCell ref="F41:F42"/>
    <mergeCell ref="C5:C6"/>
    <mergeCell ref="D5:D6"/>
    <mergeCell ref="E5:E6"/>
    <mergeCell ref="F5:F6"/>
    <mergeCell ref="C7:C8"/>
    <mergeCell ref="D7:D8"/>
    <mergeCell ref="E7:E8"/>
    <mergeCell ref="F7:F8"/>
    <mergeCell ref="C11:C12"/>
    <mergeCell ref="D11:D12"/>
    <mergeCell ref="E11:E12"/>
    <mergeCell ref="F11:F12"/>
    <mergeCell ref="G11:G12"/>
    <mergeCell ref="H11:H12"/>
    <mergeCell ref="I11:I12"/>
    <mergeCell ref="J11:J12"/>
    <mergeCell ref="U11:W11"/>
    <mergeCell ref="J15:J16"/>
    <mergeCell ref="M15:M16"/>
    <mergeCell ref="O15:Q16"/>
    <mergeCell ref="R15:T15"/>
    <mergeCell ref="U15:W15"/>
    <mergeCell ref="C15:C16"/>
    <mergeCell ref="D15:D16"/>
    <mergeCell ref="E15:E16"/>
    <mergeCell ref="F17:F18"/>
    <mergeCell ref="I19:I20"/>
    <mergeCell ref="D19:D20"/>
    <mergeCell ref="E19:E20"/>
    <mergeCell ref="F19:F20"/>
    <mergeCell ref="U19:W20"/>
    <mergeCell ref="C21:C22"/>
    <mergeCell ref="D21:D22"/>
    <mergeCell ref="E21:E22"/>
    <mergeCell ref="F21:F22"/>
    <mergeCell ref="G21:G22"/>
    <mergeCell ref="H21:H22"/>
    <mergeCell ref="I21:I22"/>
    <mergeCell ref="G19:G20"/>
    <mergeCell ref="H19:H20"/>
    <mergeCell ref="M21:M22"/>
    <mergeCell ref="O21:Q21"/>
    <mergeCell ref="U21:W21"/>
    <mergeCell ref="R21:T21"/>
    <mergeCell ref="G17:G18"/>
    <mergeCell ref="M19:M20"/>
    <mergeCell ref="R19:T19"/>
    <mergeCell ref="G41:G42"/>
    <mergeCell ref="J19:J20"/>
    <mergeCell ref="H41:H42"/>
    <mergeCell ref="I41:I42"/>
    <mergeCell ref="J41:J42"/>
    <mergeCell ref="M41:M42"/>
    <mergeCell ref="J21:J22"/>
    <mergeCell ref="AT5:AV5"/>
    <mergeCell ref="AT7:AV7"/>
    <mergeCell ref="AT9:AV9"/>
    <mergeCell ref="AT11:AV11"/>
    <mergeCell ref="AT17:AV17"/>
    <mergeCell ref="O41:Q41"/>
    <mergeCell ref="R41:T41"/>
    <mergeCell ref="U41:W41"/>
    <mergeCell ref="X41:Z42"/>
    <mergeCell ref="AT41:AV41"/>
    <mergeCell ref="X19:Z19"/>
    <mergeCell ref="X21:Z22"/>
    <mergeCell ref="AT21:AV21"/>
    <mergeCell ref="O19:Q19"/>
    <mergeCell ref="BK41:BK42"/>
    <mergeCell ref="AT1:AW2"/>
    <mergeCell ref="AT3:AW3"/>
    <mergeCell ref="AT19:AV19"/>
    <mergeCell ref="BK31:BK32"/>
    <mergeCell ref="AT31:AV31"/>
    <mergeCell ref="BJ31:BJ32"/>
    <mergeCell ref="BJ29:BJ30"/>
    <mergeCell ref="BJ19:BJ20"/>
    <mergeCell ref="AT15:AV15"/>
    <mergeCell ref="AT45:AV45"/>
    <mergeCell ref="BJ45:BJ46"/>
    <mergeCell ref="BK45:BK46"/>
    <mergeCell ref="AT47:AV47"/>
    <mergeCell ref="BJ47:BJ48"/>
    <mergeCell ref="BK47:BK48"/>
    <mergeCell ref="BK19:BK20"/>
    <mergeCell ref="E44:I44"/>
    <mergeCell ref="K44:L44"/>
    <mergeCell ref="O44:Q44"/>
    <mergeCell ref="R44:T44"/>
    <mergeCell ref="U44:W44"/>
    <mergeCell ref="X44:Z44"/>
    <mergeCell ref="BJ21:BJ22"/>
    <mergeCell ref="BK21:BK22"/>
    <mergeCell ref="BJ41:BJ42"/>
    <mergeCell ref="E45:E46"/>
    <mergeCell ref="F45:F46"/>
    <mergeCell ref="C45:C46"/>
    <mergeCell ref="D45:D46"/>
    <mergeCell ref="G45:G46"/>
    <mergeCell ref="H45:H46"/>
    <mergeCell ref="I45:I46"/>
    <mergeCell ref="J45:J46"/>
    <mergeCell ref="M45:M46"/>
    <mergeCell ref="O45:Q46"/>
    <mergeCell ref="R45:T45"/>
    <mergeCell ref="U45:W45"/>
    <mergeCell ref="X45:Z45"/>
    <mergeCell ref="C47:C48"/>
    <mergeCell ref="D47:D48"/>
    <mergeCell ref="E47:E48"/>
    <mergeCell ref="F47:F48"/>
    <mergeCell ref="G47:G48"/>
    <mergeCell ref="H47:H48"/>
    <mergeCell ref="I47:I48"/>
    <mergeCell ref="J47:J48"/>
    <mergeCell ref="M47:M48"/>
    <mergeCell ref="BJ15:BJ16"/>
    <mergeCell ref="BK15:BK16"/>
    <mergeCell ref="BJ17:BJ18"/>
    <mergeCell ref="BK17:BK18"/>
    <mergeCell ref="BJ9:BJ10"/>
    <mergeCell ref="BK9:BK10"/>
    <mergeCell ref="BJ11:BJ12"/>
    <mergeCell ref="BK11:BK12"/>
    <mergeCell ref="BJ5:BJ6"/>
    <mergeCell ref="BK5:BK6"/>
    <mergeCell ref="BJ7:BJ8"/>
    <mergeCell ref="BK7:BK8"/>
    <mergeCell ref="O47:Q47"/>
    <mergeCell ref="R47:T48"/>
    <mergeCell ref="U47:W47"/>
    <mergeCell ref="X47:Z47"/>
    <mergeCell ref="C49:C50"/>
    <mergeCell ref="D49:D50"/>
    <mergeCell ref="E49:E50"/>
    <mergeCell ref="F49:F50"/>
    <mergeCell ref="G49:G50"/>
    <mergeCell ref="H49:H50"/>
    <mergeCell ref="I49:I50"/>
    <mergeCell ref="J49:J50"/>
    <mergeCell ref="M49:M50"/>
    <mergeCell ref="O49:Q49"/>
    <mergeCell ref="R49:T49"/>
    <mergeCell ref="U49:W50"/>
    <mergeCell ref="X49:Z49"/>
    <mergeCell ref="AT49:AV49"/>
    <mergeCell ref="BJ49:BJ50"/>
    <mergeCell ref="BK49:BK50"/>
    <mergeCell ref="C51:C52"/>
    <mergeCell ref="D51:D52"/>
    <mergeCell ref="E51:E52"/>
    <mergeCell ref="F51:F52"/>
    <mergeCell ref="G51:G52"/>
    <mergeCell ref="H51:H52"/>
    <mergeCell ref="I51:I52"/>
    <mergeCell ref="J51:J52"/>
    <mergeCell ref="M51:M52"/>
    <mergeCell ref="O51:Q51"/>
    <mergeCell ref="R51:T51"/>
    <mergeCell ref="U51:W51"/>
    <mergeCell ref="X51:Z52"/>
    <mergeCell ref="AT51:AV51"/>
    <mergeCell ref="BJ51:BJ52"/>
    <mergeCell ref="BK51:BK52"/>
    <mergeCell ref="E54:I54"/>
    <mergeCell ref="K54:L54"/>
    <mergeCell ref="O54:Q54"/>
    <mergeCell ref="R54:T54"/>
    <mergeCell ref="U54:W54"/>
    <mergeCell ref="X54:Z54"/>
    <mergeCell ref="C55:C56"/>
    <mergeCell ref="D55:D56"/>
    <mergeCell ref="E55:E56"/>
    <mergeCell ref="F55:F56"/>
    <mergeCell ref="G55:G56"/>
    <mergeCell ref="H55:H56"/>
    <mergeCell ref="I55:I56"/>
    <mergeCell ref="J55:J56"/>
    <mergeCell ref="M55:M56"/>
    <mergeCell ref="O55:Q56"/>
    <mergeCell ref="R55:T55"/>
    <mergeCell ref="U55:W55"/>
    <mergeCell ref="X55:Z55"/>
    <mergeCell ref="AT55:AV55"/>
    <mergeCell ref="BJ55:BJ56"/>
    <mergeCell ref="BK55:BK56"/>
    <mergeCell ref="C57:C58"/>
    <mergeCell ref="D57:D58"/>
    <mergeCell ref="E57:E58"/>
    <mergeCell ref="F57:F58"/>
    <mergeCell ref="G57:G58"/>
    <mergeCell ref="H57:H58"/>
    <mergeCell ref="I57:I58"/>
    <mergeCell ref="J57:J58"/>
  </mergeCells>
  <printOptions/>
  <pageMargins left="0.7086614173228347" right="0.5118110236220472" top="0.5905511811023623" bottom="0.1968503937007874" header="0" footer="0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1"/>
  <sheetViews>
    <sheetView tabSelected="1" view="pageBreakPreview" zoomScaleSheetLayoutView="100" workbookViewId="0" topLeftCell="A61">
      <selection activeCell="J25" sqref="J2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25.875" style="0" customWidth="1"/>
    <col min="4" max="9" width="4.875" style="0" customWidth="1"/>
    <col min="10" max="10" width="18.875" style="0" customWidth="1"/>
    <col min="11" max="16" width="4.875" style="0" customWidth="1"/>
    <col min="17" max="17" width="25.875" style="0" customWidth="1"/>
    <col min="18" max="18" width="4.625" style="0" customWidth="1"/>
  </cols>
  <sheetData>
    <row r="1" ht="25.5" customHeight="1">
      <c r="B1" t="s">
        <v>85</v>
      </c>
    </row>
    <row r="2" spans="2:18" ht="13.5">
      <c r="B2" s="33" t="s">
        <v>86</v>
      </c>
      <c r="D2" s="33" t="s">
        <v>87</v>
      </c>
      <c r="E2" s="33" t="s">
        <v>88</v>
      </c>
      <c r="F2" s="33" t="s">
        <v>89</v>
      </c>
      <c r="G2" s="33" t="s">
        <v>90</v>
      </c>
      <c r="H2" s="33" t="s">
        <v>91</v>
      </c>
      <c r="J2" s="34" t="s">
        <v>92</v>
      </c>
      <c r="L2" s="33" t="s">
        <v>93</v>
      </c>
      <c r="M2" s="33" t="s">
        <v>90</v>
      </c>
      <c r="N2" s="33" t="s">
        <v>89</v>
      </c>
      <c r="O2" s="33" t="s">
        <v>88</v>
      </c>
      <c r="P2" s="33" t="s">
        <v>87</v>
      </c>
      <c r="R2" s="33" t="s">
        <v>86</v>
      </c>
    </row>
    <row r="3" spans="3:17" ht="13.5">
      <c r="C3" s="47" t="s">
        <v>94</v>
      </c>
      <c r="J3" s="35" t="s">
        <v>95</v>
      </c>
      <c r="Q3" s="47" t="s">
        <v>96</v>
      </c>
    </row>
    <row r="4" spans="3:17" ht="14.25" thickBot="1">
      <c r="C4" s="142" t="str">
        <f>'リーグ表'!D5</f>
        <v>Ａｏｉトップガン
　　　福島１位</v>
      </c>
      <c r="E4">
        <v>12</v>
      </c>
      <c r="O4" s="2">
        <v>6</v>
      </c>
      <c r="Q4" s="142" t="str">
        <f>'リーグ表'!D25</f>
        <v>Ｐｃｈａｎｓ
　　　宮城１位</v>
      </c>
    </row>
    <row r="5" spans="3:17" ht="14.25" thickTop="1">
      <c r="C5" s="143"/>
      <c r="D5" s="62"/>
      <c r="E5" s="63"/>
      <c r="O5" s="72"/>
      <c r="P5" s="79"/>
      <c r="Q5" s="143"/>
    </row>
    <row r="6" spans="3:17" ht="14.25" thickBot="1">
      <c r="C6" s="48" t="s">
        <v>97</v>
      </c>
      <c r="D6" s="1"/>
      <c r="E6" s="65"/>
      <c r="F6">
        <v>9</v>
      </c>
      <c r="J6" s="98" t="s">
        <v>223</v>
      </c>
      <c r="N6" s="2">
        <v>9</v>
      </c>
      <c r="O6" s="80"/>
      <c r="P6" s="1"/>
      <c r="Q6" s="48" t="s">
        <v>98</v>
      </c>
    </row>
    <row r="7" spans="3:17" ht="15" thickBot="1" thickTop="1">
      <c r="C7" s="142" t="str">
        <f>'リーグ表'!D107</f>
        <v>川添野球スポーツ少年団Ａ
　　　秋田８位</v>
      </c>
      <c r="D7">
        <v>10</v>
      </c>
      <c r="E7" s="50" t="s">
        <v>145</v>
      </c>
      <c r="F7" s="58"/>
      <c r="G7" s="1"/>
      <c r="H7" s="1"/>
      <c r="I7" s="1"/>
      <c r="J7" s="88" t="s">
        <v>224</v>
      </c>
      <c r="K7" s="1"/>
      <c r="L7" s="1"/>
      <c r="N7" s="81"/>
      <c r="O7" s="51" t="s">
        <v>154</v>
      </c>
      <c r="P7" s="2">
        <v>6</v>
      </c>
      <c r="Q7" s="142" t="str">
        <f>'リーグ表'!D89</f>
        <v>飯田川ファイターズ
　　　秋田３位</v>
      </c>
    </row>
    <row r="8" spans="2:18" ht="14.25" thickTop="1">
      <c r="B8" s="38"/>
      <c r="C8" s="143"/>
      <c r="D8" s="59"/>
      <c r="E8" s="60"/>
      <c r="F8" s="36"/>
      <c r="G8" s="1"/>
      <c r="H8" s="1"/>
      <c r="I8" s="1"/>
      <c r="J8" s="139" t="str">
        <f>Q4</f>
        <v>Ｐｃｈａｎｓ
　　　宮城１位</v>
      </c>
      <c r="K8" s="1"/>
      <c r="L8" s="1"/>
      <c r="N8" s="80"/>
      <c r="O8" s="32"/>
      <c r="P8" s="81"/>
      <c r="Q8" s="143"/>
      <c r="R8" s="41"/>
    </row>
    <row r="9" spans="2:18" ht="14.25" thickBot="1">
      <c r="B9" s="42"/>
      <c r="C9" s="47" t="s">
        <v>99</v>
      </c>
      <c r="D9" s="47" t="s">
        <v>144</v>
      </c>
      <c r="E9" s="61"/>
      <c r="F9" s="36"/>
      <c r="G9" s="1"/>
      <c r="H9" s="1"/>
      <c r="I9" s="1"/>
      <c r="J9" s="139"/>
      <c r="K9" s="1"/>
      <c r="L9" s="1"/>
      <c r="N9" s="80"/>
      <c r="O9" s="70"/>
      <c r="P9" s="82" t="s">
        <v>155</v>
      </c>
      <c r="Q9" s="47" t="s">
        <v>100</v>
      </c>
      <c r="R9" s="43"/>
    </row>
    <row r="10" spans="2:18" ht="14.25" thickTop="1">
      <c r="B10" s="42"/>
      <c r="C10" s="142" t="str">
        <f>'リーグ表'!D77</f>
        <v>ＧＴＯ☆ＡＳＵＣＯＭＥ
　　　宮城８位</v>
      </c>
      <c r="E10" s="32">
        <v>0</v>
      </c>
      <c r="F10" s="36"/>
      <c r="G10" s="1"/>
      <c r="H10" s="1"/>
      <c r="I10" s="1"/>
      <c r="J10" s="1"/>
      <c r="K10" s="1"/>
      <c r="L10" s="1"/>
      <c r="N10" s="80"/>
      <c r="O10" s="2">
        <v>5</v>
      </c>
      <c r="P10" s="17"/>
      <c r="Q10" s="142" t="str">
        <f>'リーグ表'!D61</f>
        <v>原小ファイターズ
　　　宮城５位</v>
      </c>
      <c r="R10" s="43"/>
    </row>
    <row r="11" spans="2:18" ht="13.5">
      <c r="B11" s="42"/>
      <c r="C11" s="143"/>
      <c r="D11" s="19">
        <v>6</v>
      </c>
      <c r="F11" s="36"/>
      <c r="G11" s="1"/>
      <c r="H11" s="1"/>
      <c r="I11" s="1"/>
      <c r="J11" s="88" t="s">
        <v>225</v>
      </c>
      <c r="K11" s="1"/>
      <c r="L11" s="1"/>
      <c r="N11" s="80"/>
      <c r="P11" s="78">
        <v>5</v>
      </c>
      <c r="Q11" s="143"/>
      <c r="R11" s="43"/>
    </row>
    <row r="12" spans="2:18" ht="14.25" thickBot="1">
      <c r="B12" s="49" t="s">
        <v>143</v>
      </c>
      <c r="F12" s="36"/>
      <c r="G12" s="1">
        <v>7</v>
      </c>
      <c r="H12" s="1"/>
      <c r="I12" s="1"/>
      <c r="J12" s="139" t="str">
        <f>C20</f>
        <v>館ジャングルー
　　　宮城２位</v>
      </c>
      <c r="K12" s="1"/>
      <c r="L12" s="1"/>
      <c r="M12" s="2">
        <v>9</v>
      </c>
      <c r="N12" s="80"/>
      <c r="R12" s="53" t="s">
        <v>171</v>
      </c>
    </row>
    <row r="13" spans="2:18" ht="14.25" thickTop="1">
      <c r="B13" s="42"/>
      <c r="C13" s="47" t="s">
        <v>101</v>
      </c>
      <c r="F13" s="69" t="s">
        <v>146</v>
      </c>
      <c r="G13" s="63"/>
      <c r="H13" s="1"/>
      <c r="I13" s="1"/>
      <c r="J13" s="139"/>
      <c r="K13" s="1"/>
      <c r="L13" s="1"/>
      <c r="M13" s="81"/>
      <c r="N13" s="51" t="s">
        <v>156</v>
      </c>
      <c r="Q13" s="47" t="s">
        <v>102</v>
      </c>
      <c r="R13" s="43"/>
    </row>
    <row r="14" spans="2:18" ht="14.25" thickBot="1">
      <c r="B14" s="42"/>
      <c r="C14" s="142" t="str">
        <f>'リーグ表'!D29</f>
        <v>さがえＳ・Ｄ・Ｋ－Ｂ
　　　山形４位</v>
      </c>
      <c r="D14">
        <v>10</v>
      </c>
      <c r="F14" s="65"/>
      <c r="G14" s="65"/>
      <c r="H14" s="1"/>
      <c r="I14" s="1"/>
      <c r="J14" s="1"/>
      <c r="K14" s="1"/>
      <c r="L14" s="1"/>
      <c r="M14" s="80"/>
      <c r="N14" s="32"/>
      <c r="P14" s="2">
        <v>11</v>
      </c>
      <c r="Q14" s="142" t="str">
        <f>'リーグ表'!D9</f>
        <v>アルバルクキッズ
　　　宮城７位</v>
      </c>
      <c r="R14" s="43"/>
    </row>
    <row r="15" spans="2:18" ht="15" thickBot="1" thickTop="1">
      <c r="B15" s="42"/>
      <c r="C15" s="143"/>
      <c r="D15" s="66"/>
      <c r="E15">
        <v>2</v>
      </c>
      <c r="F15" s="65"/>
      <c r="G15" s="65"/>
      <c r="H15" s="1"/>
      <c r="I15" s="1"/>
      <c r="J15" s="88" t="s">
        <v>226</v>
      </c>
      <c r="K15" s="1"/>
      <c r="L15" s="1"/>
      <c r="M15" s="80"/>
      <c r="N15" s="32"/>
      <c r="O15" s="2">
        <v>10</v>
      </c>
      <c r="P15" s="81"/>
      <c r="Q15" s="143"/>
      <c r="R15" s="43"/>
    </row>
    <row r="16" spans="2:18" ht="14.25" thickTop="1">
      <c r="B16" s="42"/>
      <c r="C16" s="47" t="s">
        <v>103</v>
      </c>
      <c r="D16" s="50" t="s">
        <v>148</v>
      </c>
      <c r="E16" s="58"/>
      <c r="F16" s="65"/>
      <c r="G16" s="65"/>
      <c r="H16" s="1"/>
      <c r="I16" s="1"/>
      <c r="J16" s="139" t="str">
        <f>C44</f>
        <v>ＷＡＴＳひまわり
　　　青森１位</v>
      </c>
      <c r="K16" s="1"/>
      <c r="L16" s="1"/>
      <c r="M16" s="80"/>
      <c r="N16" s="32"/>
      <c r="O16" s="81"/>
      <c r="P16" s="51" t="s">
        <v>157</v>
      </c>
      <c r="Q16" s="47" t="s">
        <v>104</v>
      </c>
      <c r="R16" s="43"/>
    </row>
    <row r="17" spans="2:18" ht="13.5">
      <c r="B17" s="44"/>
      <c r="C17" s="142" t="str">
        <f>'リーグ表'!D59</f>
        <v>荒町朝練ファイターズＡ
　　　宮城１１位</v>
      </c>
      <c r="D17" s="39"/>
      <c r="E17" s="36"/>
      <c r="F17" s="65"/>
      <c r="G17" s="65"/>
      <c r="H17" s="1"/>
      <c r="I17" s="1"/>
      <c r="J17" s="139"/>
      <c r="K17" s="1"/>
      <c r="L17" s="1"/>
      <c r="M17" s="80"/>
      <c r="N17" s="32"/>
      <c r="O17" s="80"/>
      <c r="P17" s="39"/>
      <c r="Q17" s="142" t="str">
        <f>'リーグ表'!D81</f>
        <v>道川ジャイアンツ
　　　秋田４位</v>
      </c>
      <c r="R17" s="45"/>
    </row>
    <row r="18" spans="3:17" ht="14.25" thickBot="1">
      <c r="C18" s="143"/>
      <c r="D18">
        <v>6</v>
      </c>
      <c r="E18" s="50" t="s">
        <v>147</v>
      </c>
      <c r="F18" s="70"/>
      <c r="G18" s="65"/>
      <c r="H18" s="1"/>
      <c r="I18" s="1"/>
      <c r="J18" s="1"/>
      <c r="K18" s="1"/>
      <c r="L18" s="1"/>
      <c r="M18" s="80"/>
      <c r="N18" s="32"/>
      <c r="O18" s="82" t="s">
        <v>158</v>
      </c>
      <c r="P18" s="2">
        <v>3</v>
      </c>
      <c r="Q18" s="143"/>
    </row>
    <row r="19" spans="3:17" ht="14.25" thickTop="1">
      <c r="C19" s="47" t="s">
        <v>105</v>
      </c>
      <c r="D19" s="1"/>
      <c r="E19" s="65"/>
      <c r="F19">
        <v>10</v>
      </c>
      <c r="G19" s="65"/>
      <c r="H19" s="75">
        <v>2</v>
      </c>
      <c r="M19" s="80"/>
      <c r="N19" s="85">
        <v>5</v>
      </c>
      <c r="O19" s="32"/>
      <c r="Q19" s="47" t="s">
        <v>106</v>
      </c>
    </row>
    <row r="20" spans="3:17" ht="14.25" thickBot="1">
      <c r="C20" s="142" t="str">
        <f>'リーグ表'!D85</f>
        <v>館ジャングルー
　　　宮城２位</v>
      </c>
      <c r="D20" s="67"/>
      <c r="E20" s="68"/>
      <c r="G20" s="65"/>
      <c r="H20" s="75" t="s">
        <v>201</v>
      </c>
      <c r="L20" s="75">
        <v>2</v>
      </c>
      <c r="M20" s="80"/>
      <c r="O20" s="17"/>
      <c r="P20" s="18"/>
      <c r="Q20" s="142" t="str">
        <f>'リーグ表'!D109</f>
        <v>新鶴ファイターズ
　　　福島４位</v>
      </c>
    </row>
    <row r="21" spans="3:17" ht="14.25" thickTop="1">
      <c r="C21" s="143"/>
      <c r="E21">
        <v>11</v>
      </c>
      <c r="G21" s="65"/>
      <c r="H21" s="75" t="s">
        <v>202</v>
      </c>
      <c r="L21" s="75" t="s">
        <v>215</v>
      </c>
      <c r="M21" s="80"/>
      <c r="O21" s="2">
        <v>6</v>
      </c>
      <c r="Q21" s="143"/>
    </row>
    <row r="22" spans="7:13" ht="14.25" thickBot="1">
      <c r="G22" s="65"/>
      <c r="H22" s="75" t="s">
        <v>203</v>
      </c>
      <c r="I22" s="46"/>
      <c r="K22" s="46"/>
      <c r="L22" s="75" t="s">
        <v>216</v>
      </c>
      <c r="M22" s="80"/>
    </row>
    <row r="23" spans="3:17" ht="14.25" thickTop="1">
      <c r="C23" s="47" t="s">
        <v>107</v>
      </c>
      <c r="G23" s="50" t="s">
        <v>149</v>
      </c>
      <c r="H23" s="63"/>
      <c r="I23" s="1"/>
      <c r="K23" s="1"/>
      <c r="L23" s="72"/>
      <c r="M23" s="51" t="s">
        <v>159</v>
      </c>
      <c r="Q23" s="47" t="s">
        <v>108</v>
      </c>
    </row>
    <row r="24" spans="3:17" ht="14.25" thickBot="1">
      <c r="C24" s="142" t="str">
        <f>'リーグ表'!D35</f>
        <v>本宮ブラック・シャークス
　　　岩手１位</v>
      </c>
      <c r="E24">
        <v>7</v>
      </c>
      <c r="G24" s="36"/>
      <c r="H24" s="65"/>
      <c r="L24" s="80"/>
      <c r="M24" s="32"/>
      <c r="O24" s="2">
        <v>3</v>
      </c>
      <c r="Q24" s="142" t="str">
        <f>'リーグ表'!D19</f>
        <v>月小ボンバーズ
　　　岩手７位</v>
      </c>
    </row>
    <row r="25" spans="3:17" ht="14.25" thickTop="1">
      <c r="C25" s="143"/>
      <c r="D25" s="62"/>
      <c r="E25" s="63"/>
      <c r="G25" s="36"/>
      <c r="H25" s="65"/>
      <c r="L25" s="80"/>
      <c r="M25" s="32"/>
      <c r="O25" s="59"/>
      <c r="P25" s="79"/>
      <c r="Q25" s="143"/>
    </row>
    <row r="26" spans="3:17" ht="14.25" thickBot="1">
      <c r="C26" s="48" t="s">
        <v>109</v>
      </c>
      <c r="D26" s="1"/>
      <c r="E26" s="65"/>
      <c r="F26">
        <v>5</v>
      </c>
      <c r="G26" s="36"/>
      <c r="H26" s="65"/>
      <c r="L26" s="80"/>
      <c r="M26" s="32"/>
      <c r="N26" s="2">
        <v>4</v>
      </c>
      <c r="O26" s="32"/>
      <c r="Q26" s="48" t="s">
        <v>110</v>
      </c>
    </row>
    <row r="27" spans="3:17" ht="15" thickBot="1" thickTop="1">
      <c r="C27" s="142" t="str">
        <f>'リーグ表'!D99</f>
        <v>太田風の子ハリケーン
　　　秋田６位</v>
      </c>
      <c r="D27">
        <v>8</v>
      </c>
      <c r="E27" s="50" t="s">
        <v>150</v>
      </c>
      <c r="F27" s="58"/>
      <c r="G27" s="36"/>
      <c r="H27" s="65"/>
      <c r="I27" s="1"/>
      <c r="J27" s="1"/>
      <c r="K27" s="1"/>
      <c r="L27" s="80"/>
      <c r="M27" s="32"/>
      <c r="N27" s="66"/>
      <c r="O27" s="88" t="s">
        <v>160</v>
      </c>
      <c r="P27" s="2">
        <v>4</v>
      </c>
      <c r="Q27" s="142" t="str">
        <f>'リーグ表'!D115</f>
        <v>旭川チャンピオンズ
　　　秋田２位</v>
      </c>
    </row>
    <row r="28" spans="2:18" ht="14.25" thickTop="1">
      <c r="B28" s="38"/>
      <c r="C28" s="143"/>
      <c r="D28" s="63"/>
      <c r="E28" s="36"/>
      <c r="F28" s="36"/>
      <c r="G28" s="36"/>
      <c r="H28" s="65"/>
      <c r="I28" s="1"/>
      <c r="J28" s="1"/>
      <c r="K28" s="1"/>
      <c r="L28" s="80"/>
      <c r="M28" s="32"/>
      <c r="N28" s="89"/>
      <c r="O28" s="1"/>
      <c r="P28" s="37"/>
      <c r="Q28" s="143"/>
      <c r="R28" s="41"/>
    </row>
    <row r="29" spans="2:18" ht="14.25" thickBot="1">
      <c r="B29" s="42"/>
      <c r="C29" s="47" t="s">
        <v>111</v>
      </c>
      <c r="D29" s="69" t="s">
        <v>151</v>
      </c>
      <c r="E29" s="61"/>
      <c r="F29" s="36"/>
      <c r="G29" s="36"/>
      <c r="H29" s="65"/>
      <c r="I29" s="1"/>
      <c r="J29" s="1"/>
      <c r="K29" s="1"/>
      <c r="L29" s="80"/>
      <c r="M29" s="32"/>
      <c r="N29" s="89"/>
      <c r="O29" s="36"/>
      <c r="P29" s="51" t="s">
        <v>162</v>
      </c>
      <c r="Q29" s="47" t="s">
        <v>112</v>
      </c>
      <c r="R29" s="43"/>
    </row>
    <row r="30" spans="2:18" ht="15" thickBot="1" thickTop="1">
      <c r="B30" s="42"/>
      <c r="C30" s="142" t="str">
        <f>'リーグ表'!D71</f>
        <v>城北アストロズ
　　　岩手４位</v>
      </c>
      <c r="E30" s="32">
        <v>5</v>
      </c>
      <c r="F30" s="36"/>
      <c r="G30" s="36"/>
      <c r="H30" s="65"/>
      <c r="I30" s="1"/>
      <c r="J30" s="1"/>
      <c r="K30" s="1"/>
      <c r="L30" s="80"/>
      <c r="M30" s="32"/>
      <c r="N30" s="32"/>
      <c r="O30" s="87">
        <v>11</v>
      </c>
      <c r="P30" s="61"/>
      <c r="Q30" s="142" t="str">
        <f>'リーグ表'!D45</f>
        <v>南平田アドベンチャーズ
　　　山形１位</v>
      </c>
      <c r="R30" s="43"/>
    </row>
    <row r="31" spans="2:18" ht="14.25" thickTop="1">
      <c r="B31" s="42"/>
      <c r="C31" s="143"/>
      <c r="D31" s="19">
        <v>7</v>
      </c>
      <c r="F31" s="36"/>
      <c r="G31" s="36"/>
      <c r="H31" s="65"/>
      <c r="I31" s="1"/>
      <c r="J31" s="1"/>
      <c r="K31" s="1"/>
      <c r="L31" s="80"/>
      <c r="M31" s="32"/>
      <c r="N31" s="32"/>
      <c r="P31" s="86">
        <v>10</v>
      </c>
      <c r="Q31" s="143"/>
      <c r="R31" s="43"/>
    </row>
    <row r="32" spans="2:18" ht="14.25" thickBot="1">
      <c r="B32" s="49" t="s">
        <v>153</v>
      </c>
      <c r="F32" s="50" t="s">
        <v>152</v>
      </c>
      <c r="G32" s="36"/>
      <c r="H32" s="65"/>
      <c r="I32" s="1"/>
      <c r="J32" s="1"/>
      <c r="K32" s="1"/>
      <c r="L32" s="80"/>
      <c r="M32" s="32"/>
      <c r="N32" s="32"/>
      <c r="R32" s="53" t="s">
        <v>170</v>
      </c>
    </row>
    <row r="33" spans="2:18" ht="14.25" thickTop="1">
      <c r="B33" s="42"/>
      <c r="C33" s="47" t="s">
        <v>113</v>
      </c>
      <c r="F33" s="65"/>
      <c r="G33" s="72">
        <v>4</v>
      </c>
      <c r="H33" s="65"/>
      <c r="I33" s="1"/>
      <c r="J33" s="1"/>
      <c r="K33" s="1"/>
      <c r="L33" s="80"/>
      <c r="M33" s="87">
        <v>7</v>
      </c>
      <c r="N33" s="82" t="s">
        <v>161</v>
      </c>
      <c r="Q33" s="47" t="s">
        <v>114</v>
      </c>
      <c r="R33" s="43"/>
    </row>
    <row r="34" spans="2:18" ht="14.25" thickBot="1">
      <c r="B34" s="42"/>
      <c r="C34" s="142" t="str">
        <f>'リーグ表'!D117</f>
        <v>城西レッドウイングス
　　　福島８位</v>
      </c>
      <c r="D34">
        <v>11</v>
      </c>
      <c r="F34" s="65"/>
      <c r="G34" s="1"/>
      <c r="H34" s="65"/>
      <c r="I34" s="1"/>
      <c r="J34" s="1"/>
      <c r="K34" s="1"/>
      <c r="L34" s="80"/>
      <c r="N34" s="80"/>
      <c r="P34" s="2">
        <v>8</v>
      </c>
      <c r="Q34" s="142" t="str">
        <f>'リーグ表'!D97</f>
        <v>松原エンデバーズＥＸ
　　　山形３位</v>
      </c>
      <c r="R34" s="43"/>
    </row>
    <row r="35" spans="2:18" ht="15" thickBot="1" thickTop="1">
      <c r="B35" s="42"/>
      <c r="C35" s="143"/>
      <c r="D35" s="66"/>
      <c r="E35" s="71">
        <v>6</v>
      </c>
      <c r="F35" s="65"/>
      <c r="G35" s="1"/>
      <c r="H35" s="65"/>
      <c r="I35" s="1"/>
      <c r="J35" s="1"/>
      <c r="K35" s="1"/>
      <c r="L35" s="80"/>
      <c r="N35" s="80"/>
      <c r="O35" s="2" t="s">
        <v>218</v>
      </c>
      <c r="P35" s="81"/>
      <c r="Q35" s="143"/>
      <c r="R35" s="43"/>
    </row>
    <row r="36" spans="2:18" ht="14.25" thickTop="1">
      <c r="B36" s="42"/>
      <c r="C36" s="47" t="s">
        <v>115</v>
      </c>
      <c r="D36" s="50" t="s">
        <v>166</v>
      </c>
      <c r="E36" s="40"/>
      <c r="F36" s="65"/>
      <c r="G36" s="1"/>
      <c r="H36" s="65"/>
      <c r="I36" s="1"/>
      <c r="J36" s="1"/>
      <c r="K36" s="1"/>
      <c r="L36" s="80"/>
      <c r="N36" s="80"/>
      <c r="O36" s="58"/>
      <c r="P36" s="51" t="s">
        <v>163</v>
      </c>
      <c r="Q36" s="47" t="s">
        <v>116</v>
      </c>
      <c r="R36" s="43"/>
    </row>
    <row r="37" spans="2:18" ht="13.5">
      <c r="B37" s="44"/>
      <c r="C37" s="142" t="str">
        <f>'リーグ表'!D21</f>
        <v>大久保ビッグファイターズ
　　　山形５位</v>
      </c>
      <c r="D37" s="39"/>
      <c r="E37" s="36"/>
      <c r="F37" s="65"/>
      <c r="G37" s="1"/>
      <c r="H37" s="65"/>
      <c r="I37" s="1"/>
      <c r="J37" s="1"/>
      <c r="K37" s="1"/>
      <c r="L37" s="80"/>
      <c r="N37" s="80"/>
      <c r="O37" s="32"/>
      <c r="P37" s="39"/>
      <c r="Q37" s="142" t="str">
        <f>'リーグ表'!D41</f>
        <v>ＷＡＮＯドリームズ
　　　福島５位</v>
      </c>
      <c r="R37" s="45"/>
    </row>
    <row r="38" spans="3:17" ht="14.25" thickBot="1">
      <c r="C38" s="143"/>
      <c r="D38">
        <v>1</v>
      </c>
      <c r="E38" s="50" t="s">
        <v>165</v>
      </c>
      <c r="F38" s="70"/>
      <c r="G38" s="1"/>
      <c r="H38" s="65"/>
      <c r="I38" s="1"/>
      <c r="J38" s="1"/>
      <c r="K38" s="1"/>
      <c r="L38" s="80"/>
      <c r="N38" s="61"/>
      <c r="O38" s="51" t="s">
        <v>164</v>
      </c>
      <c r="P38" s="2">
        <v>7</v>
      </c>
      <c r="Q38" s="143"/>
    </row>
    <row r="39" spans="3:17" ht="14.25" thickTop="1">
      <c r="C39" s="47" t="s">
        <v>117</v>
      </c>
      <c r="D39" s="1"/>
      <c r="E39" s="65"/>
      <c r="F39">
        <v>9</v>
      </c>
      <c r="H39" s="65"/>
      <c r="I39" s="75">
        <v>1</v>
      </c>
      <c r="K39" s="75">
        <v>2</v>
      </c>
      <c r="L39" s="80"/>
      <c r="N39" s="2">
        <v>7</v>
      </c>
      <c r="O39" s="80"/>
      <c r="P39" s="1"/>
      <c r="Q39" s="47" t="s">
        <v>118</v>
      </c>
    </row>
    <row r="40" spans="3:17" ht="14.25" thickBot="1">
      <c r="C40" s="142" t="str">
        <f>'リーグ表'!D51</f>
        <v>台原レイカーズ
　　　宮城１０位</v>
      </c>
      <c r="D40" s="67"/>
      <c r="E40" s="68"/>
      <c r="H40" s="65"/>
      <c r="I40" s="75" t="s">
        <v>207</v>
      </c>
      <c r="J40" s="52" t="s">
        <v>169</v>
      </c>
      <c r="K40" s="75" t="s">
        <v>210</v>
      </c>
      <c r="L40" s="80"/>
      <c r="O40" s="71"/>
      <c r="P40" s="90"/>
      <c r="Q40" s="142" t="str">
        <f>'リーグ表'!D65</f>
        <v>鹿島ドッジファイターズ
　　　福島２位</v>
      </c>
    </row>
    <row r="41" spans="3:17" ht="15" thickBot="1" thickTop="1">
      <c r="C41" s="143"/>
      <c r="E41">
        <v>7</v>
      </c>
      <c r="H41" s="65"/>
      <c r="I41" s="75" t="s">
        <v>208</v>
      </c>
      <c r="J41" s="94" t="s">
        <v>219</v>
      </c>
      <c r="K41" s="75" t="s">
        <v>211</v>
      </c>
      <c r="L41" s="80"/>
      <c r="O41" s="2" t="s">
        <v>217</v>
      </c>
      <c r="Q41" s="143"/>
    </row>
    <row r="42" spans="8:12" ht="15" thickBot="1" thickTop="1">
      <c r="H42" s="69" t="s">
        <v>167</v>
      </c>
      <c r="I42" s="83" t="s">
        <v>209</v>
      </c>
      <c r="J42" s="140" t="str">
        <f>Q4</f>
        <v>Ｐｃｈａｎｓ
　　　宮城１位</v>
      </c>
      <c r="K42" s="75" t="s">
        <v>212</v>
      </c>
      <c r="L42" s="82" t="s">
        <v>168</v>
      </c>
    </row>
    <row r="43" spans="3:17" ht="15" thickBot="1" thickTop="1">
      <c r="C43" s="47" t="s">
        <v>119</v>
      </c>
      <c r="H43" s="36"/>
      <c r="I43" s="16"/>
      <c r="J43" s="141"/>
      <c r="K43" s="79"/>
      <c r="L43" s="32"/>
      <c r="Q43" s="47" t="s">
        <v>120</v>
      </c>
    </row>
    <row r="44" spans="3:17" ht="15" thickBot="1" thickTop="1">
      <c r="C44" s="142" t="str">
        <f>'リーグ表'!D15</f>
        <v>ＷＡＴＳひまわり
　　　青森１位</v>
      </c>
      <c r="E44">
        <v>11</v>
      </c>
      <c r="H44" s="36"/>
      <c r="L44" s="32"/>
      <c r="O44" s="2">
        <v>8</v>
      </c>
      <c r="Q44" s="142" t="str">
        <f>'リーグ表'!D37</f>
        <v>須賀川ゴジラキッズＤＢＣ
　　　福島１１位</v>
      </c>
    </row>
    <row r="45" spans="3:17" ht="15" thickBot="1" thickTop="1">
      <c r="C45" s="143"/>
      <c r="D45" s="62"/>
      <c r="E45" s="63"/>
      <c r="H45" s="36"/>
      <c r="J45" s="95" t="s">
        <v>220</v>
      </c>
      <c r="L45" s="32"/>
      <c r="O45" s="72"/>
      <c r="P45" s="79"/>
      <c r="Q45" s="143"/>
    </row>
    <row r="46" spans="3:17" ht="15" thickBot="1" thickTop="1">
      <c r="C46" s="48" t="s">
        <v>121</v>
      </c>
      <c r="D46" s="1"/>
      <c r="E46" s="65"/>
      <c r="F46" s="73" t="s">
        <v>199</v>
      </c>
      <c r="H46" s="36"/>
      <c r="J46" s="140" t="str">
        <f>C20</f>
        <v>館ジャングルー
　　　宮城２位</v>
      </c>
      <c r="L46" s="32"/>
      <c r="N46" s="2">
        <v>7</v>
      </c>
      <c r="O46" s="80"/>
      <c r="P46" s="1"/>
      <c r="Q46" s="48" t="s">
        <v>122</v>
      </c>
    </row>
    <row r="47" spans="3:17" ht="15" thickBot="1" thickTop="1">
      <c r="C47" s="142" t="str">
        <f>'リーグ表'!D121</f>
        <v>ＭＯＴＯＭＩＹＡ　ＤＢＣ
　　　岩手３位</v>
      </c>
      <c r="D47">
        <v>10</v>
      </c>
      <c r="E47" s="50" t="s">
        <v>183</v>
      </c>
      <c r="F47" s="66"/>
      <c r="G47" s="1"/>
      <c r="H47" s="36"/>
      <c r="J47" s="141"/>
      <c r="L47" s="32"/>
      <c r="N47" s="58"/>
      <c r="O47" s="51" t="s">
        <v>186</v>
      </c>
      <c r="P47" s="2">
        <v>10</v>
      </c>
      <c r="Q47" s="142" t="str">
        <f>'リーグ表'!D95</f>
        <v>高松ＤＢＣ
　　　岩手２位</v>
      </c>
    </row>
    <row r="48" spans="2:18" ht="14.25" thickTop="1">
      <c r="B48" s="38"/>
      <c r="C48" s="143"/>
      <c r="D48" s="63"/>
      <c r="E48" s="36"/>
      <c r="F48" s="65"/>
      <c r="G48" s="1"/>
      <c r="H48" s="36"/>
      <c r="L48" s="32"/>
      <c r="N48" s="32"/>
      <c r="O48" s="32"/>
      <c r="P48" s="81"/>
      <c r="Q48" s="143"/>
      <c r="R48" s="41"/>
    </row>
    <row r="49" spans="2:18" ht="14.25" thickBot="1">
      <c r="B49" s="42"/>
      <c r="C49" s="47" t="s">
        <v>123</v>
      </c>
      <c r="D49" s="69" t="s">
        <v>184</v>
      </c>
      <c r="E49" s="61"/>
      <c r="F49" s="65"/>
      <c r="G49" s="1"/>
      <c r="H49" s="36"/>
      <c r="L49" s="32"/>
      <c r="N49" s="32"/>
      <c r="O49" s="70"/>
      <c r="P49" s="82" t="s">
        <v>187</v>
      </c>
      <c r="Q49" s="47" t="s">
        <v>124</v>
      </c>
      <c r="R49" s="43"/>
    </row>
    <row r="50" spans="2:18" ht="14.25" thickTop="1">
      <c r="B50" s="42"/>
      <c r="C50" s="142" t="str">
        <f>'リーグ表'!D49</f>
        <v>白二ビクトリー
　　　福島７位</v>
      </c>
      <c r="D50">
        <v>9</v>
      </c>
      <c r="E50" s="32">
        <v>8</v>
      </c>
      <c r="F50" s="65"/>
      <c r="G50" s="1"/>
      <c r="H50" s="36"/>
      <c r="L50" s="32"/>
      <c r="N50" s="32"/>
      <c r="O50" s="2">
        <v>7</v>
      </c>
      <c r="P50" s="17"/>
      <c r="Q50" s="142" t="str">
        <f>'リーグ表'!D67</f>
        <v>五戸ミラクルボーイズ
　　　青森３位</v>
      </c>
      <c r="R50" s="43"/>
    </row>
    <row r="51" spans="2:18" ht="13.5">
      <c r="B51" s="42"/>
      <c r="C51" s="143"/>
      <c r="D51" s="19"/>
      <c r="F51" s="65"/>
      <c r="G51" s="1"/>
      <c r="H51" s="36"/>
      <c r="L51" s="32"/>
      <c r="N51" s="32"/>
      <c r="P51" s="78">
        <v>4</v>
      </c>
      <c r="Q51" s="143"/>
      <c r="R51" s="43"/>
    </row>
    <row r="52" spans="2:18" ht="14.25" thickBot="1">
      <c r="B52" s="49" t="s">
        <v>172</v>
      </c>
      <c r="F52" s="65"/>
      <c r="G52" s="1">
        <v>10</v>
      </c>
      <c r="H52" s="36"/>
      <c r="L52" s="32"/>
      <c r="M52" s="2">
        <v>7</v>
      </c>
      <c r="N52" s="32"/>
      <c r="R52" s="53" t="s">
        <v>198</v>
      </c>
    </row>
    <row r="53" spans="2:18" ht="14.25" thickTop="1">
      <c r="B53" s="42"/>
      <c r="C53" s="47" t="s">
        <v>125</v>
      </c>
      <c r="F53" s="50" t="s">
        <v>182</v>
      </c>
      <c r="G53" s="66"/>
      <c r="H53" s="36"/>
      <c r="L53" s="32"/>
      <c r="M53" s="66"/>
      <c r="N53" s="88" t="s">
        <v>188</v>
      </c>
      <c r="Q53" s="47" t="s">
        <v>126</v>
      </c>
      <c r="R53" s="43"/>
    </row>
    <row r="54" spans="2:18" ht="14.25" thickBot="1">
      <c r="B54" s="42"/>
      <c r="C54" s="142" t="str">
        <f>'リーグ表'!D39</f>
        <v>港北ロックオン１号
　　　秋田７位</v>
      </c>
      <c r="D54">
        <v>0</v>
      </c>
      <c r="F54" s="36"/>
      <c r="G54" s="65"/>
      <c r="H54" s="36"/>
      <c r="L54" s="32"/>
      <c r="M54" s="89"/>
      <c r="N54" s="1"/>
      <c r="P54" s="2">
        <v>11</v>
      </c>
      <c r="Q54" s="142" t="str">
        <f>'リーグ表'!D17</f>
        <v>ＴＲＹ－ＰＡＣ
　　　宮城９位</v>
      </c>
      <c r="R54" s="43"/>
    </row>
    <row r="55" spans="2:18" ht="15" thickBot="1" thickTop="1">
      <c r="B55" s="42"/>
      <c r="C55" s="143"/>
      <c r="D55" s="37"/>
      <c r="E55">
        <v>0</v>
      </c>
      <c r="F55" s="36"/>
      <c r="G55" s="65"/>
      <c r="H55" s="36"/>
      <c r="L55" s="32"/>
      <c r="M55" s="89"/>
      <c r="N55" s="1"/>
      <c r="O55" s="91">
        <v>5</v>
      </c>
      <c r="P55" s="81"/>
      <c r="Q55" s="143"/>
      <c r="R55" s="43"/>
    </row>
    <row r="56" spans="2:18" ht="14.25" thickTop="1">
      <c r="B56" s="42"/>
      <c r="C56" s="47" t="s">
        <v>127</v>
      </c>
      <c r="D56" s="50" t="s">
        <v>181</v>
      </c>
      <c r="E56" s="37"/>
      <c r="F56" s="36"/>
      <c r="G56" s="65"/>
      <c r="H56" s="36"/>
      <c r="L56" s="32"/>
      <c r="M56" s="89"/>
      <c r="N56" s="1"/>
      <c r="O56" s="40"/>
      <c r="P56" s="51" t="s">
        <v>190</v>
      </c>
      <c r="Q56" s="47" t="s">
        <v>128</v>
      </c>
      <c r="R56" s="43"/>
    </row>
    <row r="57" spans="2:18" ht="13.5">
      <c r="B57" s="44"/>
      <c r="C57" s="142" t="str">
        <f>'リーグ表'!D69</f>
        <v>大衡ファイターズ
　　　宮城６位</v>
      </c>
      <c r="D57" s="39"/>
      <c r="E57" s="36"/>
      <c r="F57" s="36"/>
      <c r="G57" s="65"/>
      <c r="H57" s="36"/>
      <c r="L57" s="32"/>
      <c r="M57" s="89"/>
      <c r="N57" s="1"/>
      <c r="O57" s="32"/>
      <c r="P57" s="39"/>
      <c r="Q57" s="142" t="str">
        <f>'リーグ表'!D47</f>
        <v>港北ロックオン２号
　　　秋田９位</v>
      </c>
      <c r="R57" s="45"/>
    </row>
    <row r="58" spans="3:17" ht="14.25" thickBot="1">
      <c r="C58" s="143"/>
      <c r="D58">
        <v>0</v>
      </c>
      <c r="E58" s="50" t="s">
        <v>180</v>
      </c>
      <c r="F58" s="40"/>
      <c r="G58" s="65"/>
      <c r="H58" s="36"/>
      <c r="L58" s="32"/>
      <c r="M58" s="89"/>
      <c r="N58" s="36"/>
      <c r="O58" s="51" t="s">
        <v>189</v>
      </c>
      <c r="P58" s="2">
        <v>0</v>
      </c>
      <c r="Q58" s="143"/>
    </row>
    <row r="59" spans="3:17" ht="14.25" thickTop="1">
      <c r="C59" s="47" t="s">
        <v>129</v>
      </c>
      <c r="D59" s="1"/>
      <c r="E59" s="65"/>
      <c r="F59" s="74" t="s">
        <v>200</v>
      </c>
      <c r="G59" s="65"/>
      <c r="H59" s="36"/>
      <c r="I59" s="76">
        <v>2</v>
      </c>
      <c r="J59" s="52" t="s">
        <v>185</v>
      </c>
      <c r="K59" s="76">
        <v>0</v>
      </c>
      <c r="L59" s="32"/>
      <c r="M59" s="32"/>
      <c r="N59" s="87">
        <v>11</v>
      </c>
      <c r="O59" s="80"/>
      <c r="P59" s="1"/>
      <c r="Q59" s="47" t="s">
        <v>130</v>
      </c>
    </row>
    <row r="60" spans="3:17" ht="14.25" thickBot="1">
      <c r="C60" s="142" t="str">
        <f>'リーグ表'!D101</f>
        <v>鳥川ライジングファルコン
　　　福島３位</v>
      </c>
      <c r="D60" s="67"/>
      <c r="E60" s="68"/>
      <c r="G60" s="65"/>
      <c r="H60" s="36"/>
      <c r="I60" s="76" t="s">
        <v>204</v>
      </c>
      <c r="J60" s="94" t="s">
        <v>221</v>
      </c>
      <c r="K60" s="76" t="s">
        <v>207</v>
      </c>
      <c r="L60" s="32"/>
      <c r="M60" s="32"/>
      <c r="O60" s="71"/>
      <c r="P60" s="90"/>
      <c r="Q60" s="142" t="str">
        <f>'リーグ表'!D119</f>
        <v>月見レッドアーマーズ
　　　宮城４位</v>
      </c>
    </row>
    <row r="61" spans="3:17" ht="15" thickBot="1" thickTop="1">
      <c r="C61" s="143"/>
      <c r="E61">
        <v>11</v>
      </c>
      <c r="G61" s="65"/>
      <c r="H61" s="36"/>
      <c r="I61" s="76" t="s">
        <v>213</v>
      </c>
      <c r="J61" s="140" t="str">
        <f>C44</f>
        <v>ＷＡＴＳひまわり
　　　青森１位</v>
      </c>
      <c r="K61" s="76" t="s">
        <v>214</v>
      </c>
      <c r="L61" s="32"/>
      <c r="M61" s="32"/>
      <c r="O61" s="2">
        <v>10</v>
      </c>
      <c r="Q61" s="143"/>
    </row>
    <row r="62" spans="7:13" ht="15" thickBot="1" thickTop="1">
      <c r="G62" s="65"/>
      <c r="H62" s="71"/>
      <c r="I62" s="84"/>
      <c r="J62" s="141"/>
      <c r="K62" s="96"/>
      <c r="L62" s="32"/>
      <c r="M62" s="32"/>
    </row>
    <row r="63" spans="3:17" ht="14.25" thickTop="1">
      <c r="C63" s="47" t="s">
        <v>131</v>
      </c>
      <c r="G63" s="47" t="s">
        <v>179</v>
      </c>
      <c r="H63" s="77">
        <v>1</v>
      </c>
      <c r="J63" s="62"/>
      <c r="L63" s="92">
        <v>0</v>
      </c>
      <c r="M63" s="88" t="s">
        <v>191</v>
      </c>
      <c r="Q63" s="47" t="s">
        <v>132</v>
      </c>
    </row>
    <row r="64" spans="3:17" ht="14.25" thickBot="1">
      <c r="C64" s="142" t="str">
        <f>'リーグ表'!D7</f>
        <v>ブルースターキング
　　　福島１０位</v>
      </c>
      <c r="E64">
        <v>11</v>
      </c>
      <c r="H64" s="77" t="s">
        <v>204</v>
      </c>
      <c r="J64" s="97" t="s">
        <v>222</v>
      </c>
      <c r="L64" s="93" t="s">
        <v>207</v>
      </c>
      <c r="M64" s="1"/>
      <c r="O64" s="2">
        <v>7</v>
      </c>
      <c r="Q64" s="142" t="str">
        <f>'リーグ表'!D31</f>
        <v>常盤チャンポン２０１０
　　　秋田５位</v>
      </c>
    </row>
    <row r="65" spans="3:17" ht="14.25" thickTop="1">
      <c r="C65" s="143"/>
      <c r="D65" s="62"/>
      <c r="E65" s="63"/>
      <c r="H65" s="77" t="s">
        <v>205</v>
      </c>
      <c r="J65" s="140" t="str">
        <f>Q70</f>
        <v>横手南かがやキッズ
　　　秋田１位</v>
      </c>
      <c r="L65" s="93" t="s">
        <v>214</v>
      </c>
      <c r="M65" s="1"/>
      <c r="O65" s="59"/>
      <c r="P65" s="79"/>
      <c r="Q65" s="143"/>
    </row>
    <row r="66" spans="3:17" ht="14.25" thickBot="1">
      <c r="C66" s="48" t="s">
        <v>133</v>
      </c>
      <c r="D66" s="1"/>
      <c r="E66" s="65"/>
      <c r="F66">
        <v>10</v>
      </c>
      <c r="H66" s="77" t="s">
        <v>206</v>
      </c>
      <c r="I66" s="1"/>
      <c r="J66" s="141"/>
      <c r="K66" s="1"/>
      <c r="L66" s="65"/>
      <c r="M66" s="1"/>
      <c r="N66" s="2">
        <v>9</v>
      </c>
      <c r="O66" s="32"/>
      <c r="Q66" s="48" t="s">
        <v>134</v>
      </c>
    </row>
    <row r="67" spans="3:17" ht="15" thickBot="1" thickTop="1">
      <c r="C67" s="142" t="str">
        <f>'リーグ表'!D105</f>
        <v>さがえＳ・Ｄ・Ｋ－Ａ
　　　山形２位</v>
      </c>
      <c r="D67">
        <v>9</v>
      </c>
      <c r="E67" s="50" t="s">
        <v>177</v>
      </c>
      <c r="F67" s="66"/>
      <c r="G67" s="1"/>
      <c r="H67" s="32"/>
      <c r="J67" s="62"/>
      <c r="L67" s="65"/>
      <c r="M67" s="65"/>
      <c r="N67" s="63"/>
      <c r="O67" s="82" t="s">
        <v>192</v>
      </c>
      <c r="P67" s="2">
        <v>6</v>
      </c>
      <c r="Q67" s="142" t="str">
        <f>'リーグ表'!D87</f>
        <v>えさしアップルズ
　　　岩手８位</v>
      </c>
    </row>
    <row r="68" spans="2:17" ht="14.25" thickTop="1">
      <c r="B68" s="38"/>
      <c r="C68" s="143"/>
      <c r="D68" s="63"/>
      <c r="E68" s="36"/>
      <c r="F68" s="65"/>
      <c r="G68" s="1"/>
      <c r="H68" s="32"/>
      <c r="L68" s="65"/>
      <c r="M68" s="65"/>
      <c r="N68" s="1"/>
      <c r="O68" s="80"/>
      <c r="P68" s="37"/>
      <c r="Q68" s="143"/>
    </row>
    <row r="69" spans="2:18" ht="14.25" thickBot="1">
      <c r="B69" s="42"/>
      <c r="C69" s="47" t="s">
        <v>135</v>
      </c>
      <c r="D69" s="69" t="s">
        <v>178</v>
      </c>
      <c r="E69" s="61"/>
      <c r="F69" s="65"/>
      <c r="G69" s="1"/>
      <c r="H69" s="32"/>
      <c r="L69" s="65"/>
      <c r="M69" s="65"/>
      <c r="N69" s="1"/>
      <c r="O69" s="61"/>
      <c r="P69" s="51" t="s">
        <v>194</v>
      </c>
      <c r="Q69" s="47" t="s">
        <v>136</v>
      </c>
      <c r="R69" s="41"/>
    </row>
    <row r="70" spans="2:18" ht="15" thickBot="1" thickTop="1">
      <c r="B70" s="42"/>
      <c r="C70" s="142" t="str">
        <f>'リーグ表'!D79</f>
        <v>グリーンヒル
　　　岩手６位</v>
      </c>
      <c r="E70" s="32">
        <v>1</v>
      </c>
      <c r="F70" s="65"/>
      <c r="G70" s="1"/>
      <c r="H70" s="32"/>
      <c r="I70" s="1"/>
      <c r="J70" s="1"/>
      <c r="K70" s="1"/>
      <c r="L70" s="65"/>
      <c r="M70" s="65"/>
      <c r="N70" s="1"/>
      <c r="O70" s="2">
        <v>8</v>
      </c>
      <c r="P70" s="61"/>
      <c r="Q70" s="142" t="str">
        <f>'リーグ表'!D55</f>
        <v>横手南かがやキッズ
　　　秋田１位</v>
      </c>
      <c r="R70" s="43"/>
    </row>
    <row r="71" spans="2:18" ht="14.25" thickTop="1">
      <c r="B71" s="42"/>
      <c r="C71" s="143"/>
      <c r="D71" s="19">
        <v>7</v>
      </c>
      <c r="F71" s="65"/>
      <c r="G71" s="1"/>
      <c r="H71" s="32"/>
      <c r="I71" s="1"/>
      <c r="J71" s="1"/>
      <c r="K71" s="1"/>
      <c r="L71" s="65"/>
      <c r="M71" s="65"/>
      <c r="N71" s="1"/>
      <c r="P71" s="86">
        <v>9</v>
      </c>
      <c r="Q71" s="143"/>
      <c r="R71" s="43"/>
    </row>
    <row r="72" spans="2:18" ht="14.25" thickBot="1">
      <c r="B72" s="49" t="s">
        <v>173</v>
      </c>
      <c r="F72" s="65"/>
      <c r="G72" s="61"/>
      <c r="H72" s="32"/>
      <c r="I72" s="1"/>
      <c r="J72" s="1"/>
      <c r="K72" s="1"/>
      <c r="L72" s="65"/>
      <c r="M72" s="68"/>
      <c r="N72" s="1"/>
      <c r="R72" s="43"/>
    </row>
    <row r="73" spans="2:18" ht="14.25" thickTop="1">
      <c r="B73" s="42"/>
      <c r="C73" s="47" t="s">
        <v>137</v>
      </c>
      <c r="F73" s="50" t="s">
        <v>176</v>
      </c>
      <c r="G73" s="32">
        <v>5</v>
      </c>
      <c r="H73" s="1"/>
      <c r="I73" s="1"/>
      <c r="J73" s="1"/>
      <c r="K73" s="1"/>
      <c r="L73" s="1"/>
      <c r="M73" s="86">
        <v>9</v>
      </c>
      <c r="N73" s="51" t="s">
        <v>193</v>
      </c>
      <c r="Q73" s="47" t="s">
        <v>138</v>
      </c>
      <c r="R73" s="53" t="s">
        <v>197</v>
      </c>
    </row>
    <row r="74" spans="2:18" ht="14.25" thickBot="1">
      <c r="B74" s="42"/>
      <c r="C74" s="142" t="str">
        <f>'リーグ表'!D91</f>
        <v>須賀川ブルーインパルス
　　　福島６位</v>
      </c>
      <c r="D74">
        <v>9</v>
      </c>
      <c r="F74" s="36"/>
      <c r="G74" s="1"/>
      <c r="H74" s="1"/>
      <c r="I74" s="1"/>
      <c r="J74" s="1"/>
      <c r="K74" s="1"/>
      <c r="L74" s="1"/>
      <c r="N74" s="32"/>
      <c r="P74" s="2">
        <v>11</v>
      </c>
      <c r="Q74" s="142" t="str">
        <f>'リーグ表'!D111</f>
        <v>栗生ファイターズ
　　　宮城３位</v>
      </c>
      <c r="R74" s="43"/>
    </row>
    <row r="75" spans="2:18" ht="15" thickBot="1" thickTop="1">
      <c r="B75" s="42"/>
      <c r="C75" s="143"/>
      <c r="D75" s="66"/>
      <c r="E75">
        <v>4</v>
      </c>
      <c r="F75" s="36"/>
      <c r="G75" s="1"/>
      <c r="H75" s="1"/>
      <c r="I75" s="1"/>
      <c r="J75" s="1"/>
      <c r="K75" s="1"/>
      <c r="L75" s="1"/>
      <c r="N75" s="32"/>
      <c r="O75" s="2" t="s">
        <v>217</v>
      </c>
      <c r="P75" s="81"/>
      <c r="Q75" s="143"/>
      <c r="R75" s="43"/>
    </row>
    <row r="76" spans="2:18" ht="14.25" thickTop="1">
      <c r="B76" s="42"/>
      <c r="C76" s="47" t="s">
        <v>139</v>
      </c>
      <c r="D76" s="50" t="s">
        <v>174</v>
      </c>
      <c r="E76" s="58"/>
      <c r="F76" s="36"/>
      <c r="G76" s="1"/>
      <c r="H76" s="1"/>
      <c r="I76" s="1"/>
      <c r="J76" s="1"/>
      <c r="K76" s="1"/>
      <c r="L76" s="1"/>
      <c r="N76" s="32"/>
      <c r="O76" s="81"/>
      <c r="P76" s="51" t="s">
        <v>195</v>
      </c>
      <c r="Q76" s="47" t="s">
        <v>140</v>
      </c>
      <c r="R76" s="43"/>
    </row>
    <row r="77" spans="2:18" ht="13.5">
      <c r="B77" s="44"/>
      <c r="C77" s="142" t="str">
        <f>'リーグ表'!D27</f>
        <v>月小ボンバーズＪｒ
　　　岩手９位</v>
      </c>
      <c r="D77" s="39"/>
      <c r="E77" s="36"/>
      <c r="F77" s="36"/>
      <c r="G77" s="1"/>
      <c r="H77" s="1"/>
      <c r="I77" s="1"/>
      <c r="J77" s="1"/>
      <c r="K77" s="1"/>
      <c r="L77" s="1"/>
      <c r="N77" s="32"/>
      <c r="O77" s="80"/>
      <c r="P77" s="39"/>
      <c r="Q77" s="142" t="str">
        <f>'リーグ表'!D11</f>
        <v>胆沢ファイターズ
　　　岩手５位</v>
      </c>
      <c r="R77" s="43"/>
    </row>
    <row r="78" spans="3:18" ht="14.25" thickBot="1">
      <c r="C78" s="143"/>
      <c r="D78">
        <v>8</v>
      </c>
      <c r="E78" s="50" t="s">
        <v>175</v>
      </c>
      <c r="F78" s="40"/>
      <c r="G78" s="1"/>
      <c r="H78" s="1"/>
      <c r="I78" s="1"/>
      <c r="J78" s="1"/>
      <c r="K78" s="1"/>
      <c r="L78" s="1"/>
      <c r="N78" s="70"/>
      <c r="O78" s="82" t="s">
        <v>196</v>
      </c>
      <c r="P78" s="2">
        <v>4</v>
      </c>
      <c r="Q78" s="143"/>
      <c r="R78" s="45"/>
    </row>
    <row r="79" spans="3:17" ht="14.25" thickTop="1">
      <c r="C79" s="47" t="s">
        <v>141</v>
      </c>
      <c r="D79" s="1"/>
      <c r="E79" s="65"/>
      <c r="F79" s="72">
        <v>8</v>
      </c>
      <c r="N79" s="2">
        <v>6</v>
      </c>
      <c r="O79" s="32"/>
      <c r="Q79" s="47" t="s">
        <v>142</v>
      </c>
    </row>
    <row r="80" spans="3:17" ht="14.25" thickBot="1">
      <c r="C80" s="142" t="str">
        <f>'リーグ表'!D57</f>
        <v>ソウルチャレンジャー
　　　福島９位</v>
      </c>
      <c r="D80" s="67"/>
      <c r="E80" s="68"/>
      <c r="O80" s="67"/>
      <c r="P80" s="90"/>
      <c r="Q80" s="142" t="str">
        <f>'リーグ表'!D75</f>
        <v>クールズＷＩＮＧ
　　　青森２位</v>
      </c>
    </row>
    <row r="81" spans="3:17" ht="14.25" thickTop="1">
      <c r="C81" s="143"/>
      <c r="E81">
        <v>10</v>
      </c>
      <c r="O81" s="2" t="s">
        <v>218</v>
      </c>
      <c r="Q81" s="143"/>
    </row>
  </sheetData>
  <mergeCells count="55">
    <mergeCell ref="Q74:Q75"/>
    <mergeCell ref="Q77:Q78"/>
    <mergeCell ref="Q80:Q81"/>
    <mergeCell ref="Q60:Q61"/>
    <mergeCell ref="Q64:Q65"/>
    <mergeCell ref="Q67:Q68"/>
    <mergeCell ref="Q70:Q71"/>
    <mergeCell ref="Q47:Q48"/>
    <mergeCell ref="Q50:Q51"/>
    <mergeCell ref="Q54:Q55"/>
    <mergeCell ref="Q57:Q58"/>
    <mergeCell ref="Q34:Q35"/>
    <mergeCell ref="Q37:Q38"/>
    <mergeCell ref="Q40:Q41"/>
    <mergeCell ref="Q44:Q45"/>
    <mergeCell ref="C80:C81"/>
    <mergeCell ref="Q4:Q5"/>
    <mergeCell ref="Q7:Q8"/>
    <mergeCell ref="Q10:Q11"/>
    <mergeCell ref="Q14:Q15"/>
    <mergeCell ref="Q17:Q18"/>
    <mergeCell ref="Q20:Q21"/>
    <mergeCell ref="Q24:Q25"/>
    <mergeCell ref="Q27:Q28"/>
    <mergeCell ref="Q30:Q31"/>
    <mergeCell ref="C67:C68"/>
    <mergeCell ref="C70:C71"/>
    <mergeCell ref="C74:C75"/>
    <mergeCell ref="C77:C78"/>
    <mergeCell ref="C54:C55"/>
    <mergeCell ref="C57:C58"/>
    <mergeCell ref="C60:C61"/>
    <mergeCell ref="C64:C65"/>
    <mergeCell ref="C40:C41"/>
    <mergeCell ref="C44:C45"/>
    <mergeCell ref="C47:C48"/>
    <mergeCell ref="C50:C51"/>
    <mergeCell ref="C27:C28"/>
    <mergeCell ref="C30:C31"/>
    <mergeCell ref="C34:C35"/>
    <mergeCell ref="C37:C38"/>
    <mergeCell ref="J46:J47"/>
    <mergeCell ref="J61:J62"/>
    <mergeCell ref="J65:J66"/>
    <mergeCell ref="C4:C5"/>
    <mergeCell ref="C7:C8"/>
    <mergeCell ref="C10:C11"/>
    <mergeCell ref="C14:C15"/>
    <mergeCell ref="C17:C18"/>
    <mergeCell ref="C20:C21"/>
    <mergeCell ref="C24:C25"/>
    <mergeCell ref="J8:J9"/>
    <mergeCell ref="J12:J13"/>
    <mergeCell ref="J16:J17"/>
    <mergeCell ref="J42:J43"/>
  </mergeCells>
  <printOptions/>
  <pageMargins left="0.3937007874015748" right="0.1968503937007874" top="0.3937007874015748" bottom="0.3937007874015748" header="0" footer="0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小賀坂</dc:creator>
  <cp:keywords/>
  <dc:description/>
  <cp:lastModifiedBy>エーザイ株式会社</cp:lastModifiedBy>
  <cp:lastPrinted>2010-02-27T21:19:09Z</cp:lastPrinted>
  <dcterms:created xsi:type="dcterms:W3CDTF">2001-05-01T14:15:17Z</dcterms:created>
  <dcterms:modified xsi:type="dcterms:W3CDTF">2010-05-22T19:37:33Z</dcterms:modified>
  <cp:category/>
  <cp:version/>
  <cp:contentType/>
  <cp:contentStatus/>
</cp:coreProperties>
</file>